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sandy\Desktop\DPS TRABAJO\403 PROPOSICION\"/>
    </mc:Choice>
  </mc:AlternateContent>
  <xr:revisionPtr revIDLastSave="0" documentId="8_{5741E11E-0575-4441-9645-F3C3C0C58955}" xr6:coauthVersionLast="47" xr6:coauthVersionMax="47" xr10:uidLastSave="{00000000-0000-0000-0000-000000000000}"/>
  <bookViews>
    <workbookView xWindow="-120" yWindow="-120" windowWidth="20730" windowHeight="11160" activeTab="1" xr2:uid="{D66A1EE9-23CC-46B2-8150-489C4D728784}"/>
  </bookViews>
  <sheets>
    <sheet name="2023" sheetId="3" r:id="rId1"/>
    <sheet name="2024" sheetId="2" r:id="rId2"/>
    <sheet name="2025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3" l="1"/>
  <c r="H29" i="3"/>
  <c r="F29" i="3"/>
  <c r="E29" i="3"/>
  <c r="E193" i="2"/>
  <c r="F193" i="2"/>
  <c r="G193" i="2" s="1"/>
  <c r="H193" i="2"/>
  <c r="I193" i="2" s="1"/>
  <c r="J193" i="2"/>
  <c r="K193" i="2" s="1"/>
  <c r="E239" i="1"/>
  <c r="F239" i="1"/>
  <c r="H239" i="1"/>
  <c r="I239" i="1" s="1"/>
  <c r="J239" i="1"/>
  <c r="K239" i="1" s="1"/>
  <c r="G29" i="3" l="1"/>
  <c r="I29" i="3"/>
  <c r="G239" i="1"/>
  <c r="K29" i="3"/>
</calcChain>
</file>

<file path=xl/sharedStrings.xml><?xml version="1.0" encoding="utf-8"?>
<sst xmlns="http://schemas.openxmlformats.org/spreadsheetml/2006/main" count="1793" uniqueCount="148">
  <si>
    <t>Entidad</t>
  </si>
  <si>
    <t>DEPARTAMENTO ADMINISTRATIVO PARA LA PROSPERIDAD SOCIAL</t>
  </si>
  <si>
    <t>Vigencia</t>
  </si>
  <si>
    <t>Nombre del Proyecto</t>
  </si>
  <si>
    <t>Línea de intervención</t>
  </si>
  <si>
    <t>Departamento</t>
  </si>
  <si>
    <t>Municipio</t>
  </si>
  <si>
    <t xml:space="preserve">Vigente </t>
  </si>
  <si>
    <t>Compromisos</t>
  </si>
  <si>
    <t>% Compromisos</t>
  </si>
  <si>
    <t>Obligación</t>
  </si>
  <si>
    <t xml:space="preserve">% Obligado </t>
  </si>
  <si>
    <t>Pagos</t>
  </si>
  <si>
    <t>% Pagos</t>
  </si>
  <si>
    <t>Fortalecimiento de Capacidades para el  Desarrollo de la Infraestructura Social y Hábitat para la Paz Total a Nivel Nacional - FIP  Nacional</t>
  </si>
  <si>
    <t>Apoyar con recursos economicos las iniciativas de infraestructura social,productiva y de habitat</t>
  </si>
  <si>
    <t>Nariño</t>
  </si>
  <si>
    <t/>
  </si>
  <si>
    <t>Mejorar las  capacidades técnicas y de gestión para la  formulación de proyectos asociados a la infraestructura social,productiva y de habitat</t>
  </si>
  <si>
    <t>Fortalecimiento para el desarrollo de infraestructura social y hábitat para la inclusión social a nivel nacional - FIP  nacional</t>
  </si>
  <si>
    <t>Apoyar con recursos economicos iniciativas de infraestructura social y de habitat a las entidades territoriales</t>
  </si>
  <si>
    <t>Implementacion  de una herramienta de generacion de ingresos para poblacion vulnerable a nivel nacional Nacional  Nacional</t>
  </si>
  <si>
    <t>Apoyar los hogares para la generación de actividades que permitan la generación de ingresos</t>
  </si>
  <si>
    <t>Fortalecer las capacidades y el ahorro de los hogares para estructurar y poner en marcha el plan del hogar</t>
  </si>
  <si>
    <t>Implementación de herramientas para la inclusión productiva de la población en situación de pobreza extrema, vulnerabilidad y victimas del desplazamiento forzado por la violencia FIP a nivel  nacional</t>
  </si>
  <si>
    <t>Fortalecer la generación de unidades productivas viables lideradas por personas en situación de pobreza, vulnerabilidad y víctimas de desplazamiento forzado</t>
  </si>
  <si>
    <t>Implementacion de intervencion integral a poblacion con enfoque diferencial etnico, a nivel  Nacional</t>
  </si>
  <si>
    <t>Facilitar el acceso a alimentos para el autoconsumo</t>
  </si>
  <si>
    <t>Fortalecer gestión organizacional y comunitaria</t>
  </si>
  <si>
    <t>Promover proyectos productivos comunitarios</t>
  </si>
  <si>
    <t>Implementacion de subsidio economico para poblacion adulta mayor en situacion de vulnerabilidad -  Nacional</t>
  </si>
  <si>
    <t>Generar mecanismos encaminados a la protección en la vejez.</t>
  </si>
  <si>
    <t>Implementación de transferencias monetarias condicionadas para población vulnerable a nivel nacional - FIP  Nacional</t>
  </si>
  <si>
    <t>Incentivar la demanda por salud y educación para la población vulnerable.</t>
  </si>
  <si>
    <t>Implementacion de transferencias Monetarias No Condicionas para disminuir pobreza monetaria en la poblacion pobre  Nacional  Nacional</t>
  </si>
  <si>
    <t>Compensar el IVA a favor de la población en situación de pobreza</t>
  </si>
  <si>
    <t>Implementación de Transferencias Monetarias para población en situación de pobreza o vulnerabilidad a nivel   Nacional</t>
  </si>
  <si>
    <t>Garantizar un ingreso básico a los hogares en situación de pobreza o vulnerabilidad</t>
  </si>
  <si>
    <t>Implementacion de una intervencion integral dirigida a los hogares rurales victimas de desplazamiento forzado en condiciones de vulnerabilidad, a nivel  Nacional</t>
  </si>
  <si>
    <t>Fortalecer las capacidades comunitarias y sociales  de los hogares</t>
  </si>
  <si>
    <t>Mejorar la generación de ingresos por parte de los hogares</t>
  </si>
  <si>
    <t>Mejorar las condiciones de  habitabilidad de los hogares</t>
  </si>
  <si>
    <t>Total</t>
  </si>
  <si>
    <t>Fuente: Reporte proyecto seguimiento productos regionalizado acumulado 19 sep 2025</t>
  </si>
  <si>
    <t>Barbacoas</t>
  </si>
  <si>
    <t>El Charco</t>
  </si>
  <si>
    <t>Francisco Pizarro</t>
  </si>
  <si>
    <t>La Tola</t>
  </si>
  <si>
    <t>Olaya Herrera</t>
  </si>
  <si>
    <t>Ricaurte</t>
  </si>
  <si>
    <t>Roberto Payán</t>
  </si>
  <si>
    <t>San Andrés De Tumaco</t>
  </si>
  <si>
    <t>Santa Bárbara</t>
  </si>
  <si>
    <t>Albán</t>
  </si>
  <si>
    <t>Aldana</t>
  </si>
  <si>
    <t>Ancuya</t>
  </si>
  <si>
    <t>Arboleda</t>
  </si>
  <si>
    <t>Belén</t>
  </si>
  <si>
    <t>Buesaco</t>
  </si>
  <si>
    <t>Chachagüí</t>
  </si>
  <si>
    <t>Colón</t>
  </si>
  <si>
    <t>Consacá</t>
  </si>
  <si>
    <t>Contadero</t>
  </si>
  <si>
    <t>Córdoba</t>
  </si>
  <si>
    <t>Cuaspud Carlosama</t>
  </si>
  <si>
    <t>Cumbal</t>
  </si>
  <si>
    <t>Cumbitara</t>
  </si>
  <si>
    <t>El Peñol</t>
  </si>
  <si>
    <t>El Rosario</t>
  </si>
  <si>
    <t>El Tablón De Gómez</t>
  </si>
  <si>
    <t>El Tambo</t>
  </si>
  <si>
    <t>Funes</t>
  </si>
  <si>
    <t>Guachucal</t>
  </si>
  <si>
    <t>Guaitarilla</t>
  </si>
  <si>
    <t>Gualmatán</t>
  </si>
  <si>
    <t>Iles</t>
  </si>
  <si>
    <t>Imués</t>
  </si>
  <si>
    <t>Ipiales</t>
  </si>
  <si>
    <t>La Cruz</t>
  </si>
  <si>
    <t>La Florida</t>
  </si>
  <si>
    <t>La Llanada</t>
  </si>
  <si>
    <t>La Unión</t>
  </si>
  <si>
    <t>Leiva</t>
  </si>
  <si>
    <t>Linares</t>
  </si>
  <si>
    <t>Los Andes</t>
  </si>
  <si>
    <t>Magüí</t>
  </si>
  <si>
    <t>Mallama</t>
  </si>
  <si>
    <t>Mosquera</t>
  </si>
  <si>
    <t>Ospina</t>
  </si>
  <si>
    <t>Pasto</t>
  </si>
  <si>
    <t>Policarpa</t>
  </si>
  <si>
    <t>Potosí</t>
  </si>
  <si>
    <t>Providencia</t>
  </si>
  <si>
    <t>Puerres</t>
  </si>
  <si>
    <t>Pupiales</t>
  </si>
  <si>
    <t>Samaniego</t>
  </si>
  <si>
    <t>San Bernardo</t>
  </si>
  <si>
    <t>San Lorenzo</t>
  </si>
  <si>
    <t>San Pablo</t>
  </si>
  <si>
    <t>San Pedro De Cartago</t>
  </si>
  <si>
    <t>Sandoná</t>
  </si>
  <si>
    <t>Santacruz</t>
  </si>
  <si>
    <t>Sapuyes</t>
  </si>
  <si>
    <t>Taminango</t>
  </si>
  <si>
    <t>Tangua</t>
  </si>
  <si>
    <t>Túquerres</t>
  </si>
  <si>
    <t>Yacuanquer</t>
  </si>
  <si>
    <t>Promover el fortalecimiento de capacidades, habilidades y competencias laborales, así como la participación ciudadana</t>
  </si>
  <si>
    <t>Implementación de un esquema especial de acompañamiento dirigido a los hogares  víctimas de desplazamiento forzado retornados o reubicados en condiciones de vulnerabilidad, a nivel nacional - FIP  Nacional</t>
  </si>
  <si>
    <t>Fortalecer las  capacidades comunitarias  y sociales de los hogares retornados o reubicados</t>
  </si>
  <si>
    <t>Mejorar el acceso a alimentos  para el autoconsumo</t>
  </si>
  <si>
    <t>Mejorar la generación de ingresos por parte de los hogares desplazados retornados</t>
  </si>
  <si>
    <t>Mejorar las condiciones de habitabilidad de los hogares desplazados retornados</t>
  </si>
  <si>
    <t>Implementación del programa Generación de Ingresos y Oportunidades Sostenibles para las Personas, Familias y Micronegocios de la Economía Popular, Comunitaria y Solidaria - genios de la Economía Popular - FIP  Nacional</t>
  </si>
  <si>
    <t>Ampliar el acceso a capital de trabajo</t>
  </si>
  <si>
    <t>Ampliar la  integración de las unidades productivas en las cadenas de producción y comercialización</t>
  </si>
  <si>
    <t>Fortalecer habilidades, capacidades y competencias para el desarrollo de la actividad productiva</t>
  </si>
  <si>
    <t>Proporcionar servicios para el fortalecimiento de la unidad productiva y su desarrollo empresarial</t>
  </si>
  <si>
    <t>Mejoramiento De la informacion del registro unico de victimas   Nacional</t>
  </si>
  <si>
    <t>Facilitar la estandarización y homologación de la información de las personas que solicitan la inscripción en el RUV</t>
  </si>
  <si>
    <t>Incrementar la disponibilidad de información de las víctimas para la identificación de las medidas de asistencia, atención y reparación intergral a las que tiene derecho a acceder</t>
  </si>
  <si>
    <t>Implementacion de las Medidas de Reparacion en las victimas del conflicto armado a nivel  Nacional</t>
  </si>
  <si>
    <t>Impulsar el cierre del programa de reparación colectiva de los sujetos de reparacion colectiva incluidos en el RUV</t>
  </si>
  <si>
    <t>Incrementar la implementación de medidas de reparación individual</t>
  </si>
  <si>
    <t>Implementacion de los procesos de retornos, reubicacion e integracion local de los hogares y comunidades victimas del desplazamiento forzado en Colombia.   Nacional</t>
  </si>
  <si>
    <t>Facilitar las condiciones para iniciar el proceso de retorno, reubicación o integración local de las víctimas de desplazamiento</t>
  </si>
  <si>
    <t>Fortalecer las condiciones de permanencia de las víctimas de desplazamiento forzado en los territorios a los que han decidido retornarse, reubicarse o integrarse localmente</t>
  </si>
  <si>
    <t>Fortalecimiento de los canales de atencion y orientacion a las victimas del conflicto armado a nivel nacional  Nacional</t>
  </si>
  <si>
    <t>Contribuir en la prestación de servicios de atención presencial por parte de las entidades territoriales</t>
  </si>
  <si>
    <t>Mitigar la congestión en los canales de atención</t>
  </si>
  <si>
    <t>Fortalecimiento de la articulacion del Sistema Nacional de atencion y reparacion integral de las victimas- SNARIV durante la implementacion de la PPV  Nacional</t>
  </si>
  <si>
    <t>Incrementar la capacidad institucional de las entidades del SNARIV en la implementación de la política pública de atención y reparación a las víctimas.</t>
  </si>
  <si>
    <t>Mejorar la incidencia de la participación de la población víctima en la politica pública de victimas.</t>
  </si>
  <si>
    <t>Fortalecimiento de las medidas de prevencion y asistencia para la poblacion victima a nivel  Nacional</t>
  </si>
  <si>
    <t>Apoyar el fortalecimiento de la capacidad de respuesta  ante  las afectaciones por hechos victimizantes, por parte de las entidades territoriales</t>
  </si>
  <si>
    <t>Reducir las condiciones de vulnerabilidad en la población víctima,  generada despues los hechos victimizantes</t>
  </si>
  <si>
    <t>Implementación del Programa Jóvenes en Paz a nivel   Nacional</t>
  </si>
  <si>
    <t>Brindar acompañamiento integral a los jóvenes para facilitar su inserción social, laboral y productiva.</t>
  </si>
  <si>
    <t>APOYAR CON RECURSOS ECONOMICOS LAS INICIATIVAS DE INFRAESTRUCTURA SOCIAL,PRODUCTIVA Y DE HABITAT</t>
  </si>
  <si>
    <t>Fortalecimiento en la Implementación de la Política Pública de Atención, Asistencia y Reparación Integral de las Víctimas pertenecientes a los Pueblos y Comunidades Étnicas a nivel  Nacional</t>
  </si>
  <si>
    <t>Aumentar la cobertura de los sujetos de Reparación Colectiva Étnicos para la implementación de la ruta de reparación étnica</t>
  </si>
  <si>
    <t>Entregar oportunamente las medidas de prevención, atención y asistencia a los pueblos y comunidades étnicas.</t>
  </si>
  <si>
    <t>Incrementar la capacidad institucional para la implementación de la política pública de atención y reparación integral de los pueblos y las comunidades étnicas víctimas.</t>
  </si>
  <si>
    <t>Implementación de estrategia integral de mejoramiento de capacidades y oportunidades de la alimentación, generación de ingresos y promoción de la integridad étnica de comunidades étnicas  Nacional</t>
  </si>
  <si>
    <t>Aumentar el acceso a activos productivos, sociales y alimentarios en grupos étnicas con afectaciones diversas múltiples, mutidimensionales y concurrentes</t>
  </si>
  <si>
    <t>Fortalecer el capital social y cultura de los  grupos étnicos</t>
  </si>
  <si>
    <t>Incrementar la autonomía y seguridad alimentaria de los grupos étnicos</t>
  </si>
  <si>
    <t>Fortalecer las oportunidades de generación de ingresos en las unidades productivas de los grupos étnicos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</si>
</sst>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4" x14ac:knownFonts="1"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/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ABABAB"/>
      </right>
      <top style="thin">
        <color rgb="FFABABAB"/>
      </top>
      <bottom/>
      <diagonal/>
    </border>
    <border>
      <left/>
      <right style="thin">
        <color rgb="FFABABAB"/>
      </right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0" fillId="0" borderId="5" xfId="0" applyBorder="1"/>
    <xf numFmtId="44" fontId="0" fillId="0" borderId="5" xfId="0" applyNumberFormat="1" applyBorder="1"/>
    <xf numFmtId="0" fontId="0" fillId="0" borderId="5" xfId="0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10" fontId="0" fillId="0" borderId="0" xfId="0" applyNumberFormat="1"/>
    <xf numFmtId="0" fontId="0" fillId="0" borderId="0" xfId="0" applyAlignment="1">
      <alignment wrapText="1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 wrapText="1"/>
    </xf>
    <xf numFmtId="44" fontId="0" fillId="0" borderId="0" xfId="0" applyNumberFormat="1"/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44" fontId="0" fillId="0" borderId="2" xfId="0" applyNumberFormat="1" applyBorder="1" applyAlignment="1">
      <alignment vertical="center"/>
    </xf>
    <xf numFmtId="44" fontId="0" fillId="0" borderId="3" xfId="0" applyNumberFormat="1" applyBorder="1" applyAlignment="1">
      <alignment vertical="center"/>
    </xf>
    <xf numFmtId="10" fontId="0" fillId="0" borderId="3" xfId="0" applyNumberFormat="1" applyBorder="1" applyAlignment="1">
      <alignment vertical="center"/>
    </xf>
    <xf numFmtId="44" fontId="0" fillId="0" borderId="5" xfId="0" applyNumberFormat="1" applyBorder="1" applyAlignment="1">
      <alignment vertical="center"/>
    </xf>
    <xf numFmtId="4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1" fillId="0" borderId="1" xfId="1"/>
    <xf numFmtId="0" fontId="1" fillId="0" borderId="1" xfId="1" applyAlignment="1">
      <alignment horizontal="left"/>
    </xf>
    <xf numFmtId="0" fontId="2" fillId="0" borderId="0" xfId="2"/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9" xfId="0" applyBorder="1" applyAlignment="1">
      <alignment vertical="center"/>
    </xf>
    <xf numFmtId="9" fontId="0" fillId="0" borderId="0" xfId="3" applyFont="1"/>
    <xf numFmtId="9" fontId="0" fillId="0" borderId="0" xfId="0" applyNumberFormat="1" applyAlignment="1">
      <alignment vertical="center"/>
    </xf>
    <xf numFmtId="44" fontId="0" fillId="0" borderId="2" xfId="0" applyNumberFormat="1" applyBorder="1" applyAlignment="1">
      <alignment vertical="center" wrapText="1"/>
    </xf>
    <xf numFmtId="44" fontId="0" fillId="0" borderId="3" xfId="0" applyNumberFormat="1" applyBorder="1" applyAlignment="1">
      <alignment vertical="center" wrapText="1"/>
    </xf>
    <xf numFmtId="10" fontId="0" fillId="0" borderId="3" xfId="0" applyNumberFormat="1" applyBorder="1" applyAlignment="1">
      <alignment vertical="center" wrapText="1"/>
    </xf>
    <xf numFmtId="10" fontId="0" fillId="0" borderId="7" xfId="0" applyNumberFormat="1" applyBorder="1" applyAlignment="1">
      <alignment vertical="center" wrapText="1"/>
    </xf>
    <xf numFmtId="44" fontId="0" fillId="0" borderId="5" xfId="0" applyNumberFormat="1" applyBorder="1" applyAlignment="1">
      <alignment vertical="center" wrapText="1"/>
    </xf>
    <xf numFmtId="44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10" fontId="0" fillId="0" borderId="8" xfId="0" applyNumberFormat="1" applyBorder="1" applyAlignment="1">
      <alignment vertical="center" wrapText="1"/>
    </xf>
    <xf numFmtId="9" fontId="0" fillId="0" borderId="0" xfId="0" applyNumberFormat="1"/>
  </cellXfs>
  <cellStyles count="4">
    <cellStyle name="Encabezado 1" xfId="1" builtinId="16"/>
    <cellStyle name="Normal" xfId="0" builtinId="0"/>
    <cellStyle name="Porcentaje" xfId="3" builtinId="5"/>
    <cellStyle name="Texto explicativo" xfId="2" builtinId="53"/>
  </cellStyles>
  <dxfs count="68">
    <dxf>
      <numFmt numFmtId="14" formatCode="0.00%"/>
    </dxf>
    <dxf>
      <numFmt numFmtId="14" formatCode="0.00%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14" formatCode="0.00%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14" formatCode="0.00%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  <border diagonalUp="0" diagonalDown="0" outline="0">
        <left style="thin">
          <color rgb="FFABABAB"/>
        </left>
        <right/>
        <top/>
        <bottom/>
      </border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 style="thin">
          <color rgb="FFABABAB"/>
        </left>
        <right/>
        <top style="thin">
          <color rgb="FFABABAB"/>
        </top>
        <bottom/>
      </border>
    </dxf>
    <dxf>
      <alignment horizontal="general" vertical="center" textRotation="0" wrapText="0" indent="0" justifyLastLine="0" shrinkToFit="0" readingOrder="0"/>
      <border diagonalUp="0" diagonalDown="0" outline="0">
        <left style="thin">
          <color rgb="FFABABAB"/>
        </left>
        <right/>
        <top/>
        <bottom/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rgb="FFABABAB"/>
        </left>
        <right/>
        <top style="thin">
          <color rgb="FFABABAB"/>
        </top>
        <bottom/>
        <vertical/>
        <horizontal/>
      </border>
    </dxf>
    <dxf>
      <alignment horizontal="general" vertical="center" textRotation="0" wrapText="0" indent="0" justifyLastLine="0" shrinkToFit="0" readingOrder="0"/>
      <border diagonalUp="0" diagonalDown="0" outline="0">
        <left style="thin">
          <color rgb="FFABABAB"/>
        </left>
        <right/>
        <top/>
        <bottom/>
      </border>
    </dxf>
    <dxf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5"/>
        </top>
        <bottom/>
      </border>
    </dxf>
    <dxf>
      <border diagonalUp="0" diagonalDown="0" outline="0">
        <left style="thin">
          <color rgb="FFABABAB"/>
        </left>
        <right/>
        <top/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5"/>
        </top>
        <bottom/>
      </border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  <border diagonalUp="0" diagonalDown="0" outline="0">
        <left/>
        <right style="thin">
          <color rgb="FFABABAB"/>
        </right>
        <top style="thin">
          <color indexed="65"/>
        </top>
        <bottom/>
      </border>
    </dxf>
    <dxf>
      <border outline="0">
        <left style="thin">
          <color rgb="FFABABAB"/>
        </left>
        <right style="thin">
          <color rgb="FFABABAB"/>
        </right>
        <top style="thin">
          <color rgb="FFABABAB"/>
        </top>
      </border>
    </dxf>
    <dxf>
      <numFmt numFmtId="14" formatCode="0.00%"/>
    </dxf>
    <dxf>
      <numFmt numFmtId="14" formatCode="0.00%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13" formatCode="0%"/>
    </dxf>
    <dxf>
      <numFmt numFmtId="14" formatCode="0.00%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13" formatCode="0%"/>
    </dxf>
    <dxf>
      <numFmt numFmtId="14" formatCode="0.00%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  <border diagonalUp="0" diagonalDown="0" outline="0">
        <left style="thin">
          <color rgb="FFABABAB"/>
        </left>
        <right/>
        <top/>
        <bottom/>
      </border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 style="thin">
          <color rgb="FFABABAB"/>
        </left>
        <right/>
        <top style="thin">
          <color rgb="FFABABAB"/>
        </top>
        <bottom/>
      </border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alignment horizontal="general" vertical="center" textRotation="0" wrapText="0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/>
        <bottom/>
      </border>
    </dxf>
    <dxf>
      <alignment horizontal="general" vertical="center" textRotation="0" wrapText="0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/>
        <bottom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/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border diagonalUp="0" diagonalDown="0">
        <left/>
        <right/>
        <top style="thin">
          <color indexed="65"/>
        </top>
        <bottom/>
        <vertical/>
        <horizontal/>
      </border>
    </dxf>
    <dxf>
      <border outline="0">
        <left style="thin">
          <color rgb="FFABABAB"/>
        </left>
        <right style="thin">
          <color rgb="FFABABAB"/>
        </right>
        <top style="thin">
          <color rgb="FFABABAB"/>
        </top>
      </border>
    </dxf>
    <dxf>
      <numFmt numFmtId="14" formatCode="0.00%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alignment horizontal="general" vertical="center" textRotation="0" wrapText="1" indent="0" justifyLastLine="0" shrinkToFit="0" readingOrder="0"/>
      <border diagonalUp="0" diagonalDown="0" outline="0">
        <left/>
        <right style="thin">
          <color rgb="FFABABAB"/>
        </right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4" formatCode="_-&quot;$&quot;\ * #,##0.00_-;\-&quot;$&quot;\ * #,##0.00_-;_-&quot;$&quot;\ * &quot;-&quot;??_-;_-@_-"/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3" formatCode="0%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4" formatCode="_-&quot;$&quot;\ * #,##0.00_-;\-&quot;$&quot;\ * #,##0.00_-;_-&quot;$&quot;\ * &quot;-&quot;??_-;_-@_-"/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3" formatCode="0%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4" formatCode="_-&quot;$&quot;\ * #,##0.00_-;\-&quot;$&quot;\ * #,##0.00_-;_-&quot;$&quot;\ * &quot;-&quot;??_-;_-@_-"/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rgb="FFABABAB"/>
        </top>
        <bottom/>
      </border>
    </dxf>
    <dxf>
      <numFmt numFmtId="34" formatCode="_-&quot;$&quot;\ * #,##0.00_-;\-&quot;$&quot;\ * #,##0.00_-;_-&quot;$&quot;\ * &quot;-&quot;??_-;_-@_-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4" formatCode="_-&quot;$&quot;\ * #,##0.00_-;\-&quot;$&quot;\ * #,##0.00_-;_-&quot;$&quot;\ * &quot;-&quot;??_-;_-@_-"/>
      <alignment horizontal="general" vertical="center" textRotation="0" wrapText="1" indent="0" justifyLastLine="0" shrinkToFit="0" readingOrder="0"/>
      <border diagonalUp="0" diagonalDown="0" outline="0">
        <left style="thin">
          <color rgb="FFABABAB"/>
        </left>
        <right/>
        <top style="thin">
          <color rgb="FFABABAB"/>
        </top>
        <bottom/>
      </border>
    </dxf>
    <dxf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rgb="FFABABAB"/>
        </left>
        <right/>
        <top style="thin">
          <color rgb="FFABABAB"/>
        </top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rgb="FFABABAB"/>
        </left>
        <right/>
        <top style="thin">
          <color rgb="FFABABAB"/>
        </top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rgb="FFABABAB"/>
        </left>
        <right/>
        <top style="thin">
          <color rgb="FFABABAB"/>
        </top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rgb="FFABABAB"/>
        </left>
        <right/>
        <top style="thin">
          <color indexed="65"/>
        </top>
        <bottom/>
      </border>
    </dxf>
    <dxf>
      <border outline="0">
        <left style="thin">
          <color rgb="FFABABAB"/>
        </left>
        <right style="thin">
          <color rgb="FFABABAB"/>
        </right>
        <top style="thin">
          <color rgb="FFABABAB"/>
        </top>
      </border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822F4A-BFF6-4063-A22A-D12F0A9174C8}" name="Tabla3" displayName="Tabla3" ref="A6:K29" totalsRowCount="1" dataDxfId="67" tableBorderDxfId="66">
  <autoFilter ref="A6:K28" xr:uid="{0E822F4A-BFF6-4063-A22A-D12F0A9174C8}"/>
  <tableColumns count="11">
    <tableColumn id="1" xr3:uid="{49D389E5-AF00-4943-AB92-59C237E5575D}" name="Nombre del Proyecto" totalsRowLabel="Total" dataDxfId="65" totalsRowDxfId="64"/>
    <tableColumn id="2" xr3:uid="{0D9A0146-205E-4788-ACBE-BEE10A7AF29D}" name="Línea de intervención" dataDxfId="63" totalsRowDxfId="62"/>
    <tableColumn id="3" xr3:uid="{480CB011-DE19-40D5-988A-813DFD6DB786}" name="Departamento" dataDxfId="61" totalsRowDxfId="60"/>
    <tableColumn id="4" xr3:uid="{BF4A69BA-E122-4CDD-96CA-C5DE36ABBAAB}" name="Municipio" dataDxfId="59" totalsRowDxfId="58"/>
    <tableColumn id="6" xr3:uid="{4BE496BF-5BD5-4C1D-B07E-ED30B5BBF5C4}" name="Vigente " totalsRowFunction="sum" dataDxfId="57" totalsRowDxfId="56"/>
    <tableColumn id="7" xr3:uid="{7EB95D94-8C9E-44E2-8A57-A73B8260B1A8}" name="Compromisos" totalsRowFunction="sum" dataDxfId="55" totalsRowDxfId="54"/>
    <tableColumn id="8" xr3:uid="{C28F3B03-CEEC-4AB5-BB0A-048F20627167}" name="% Compromisos" totalsRowFunction="custom" dataDxfId="53" totalsRowDxfId="52">
      <totalsRowFormula>Tabla3[[#Totals],[Compromisos]]/Tabla3[[#Totals],[Vigente ]]</totalsRowFormula>
    </tableColumn>
    <tableColumn id="9" xr3:uid="{D18711A4-EA68-4AB0-A61A-F1F72B2FE8EE}" name="Obligación" totalsRowFunction="sum" dataDxfId="51" totalsRowDxfId="50"/>
    <tableColumn id="10" xr3:uid="{0FF41893-CD56-49AA-91F2-EC91132A7004}" name="% Obligado " totalsRowFunction="custom" dataDxfId="49" totalsRowDxfId="48">
      <totalsRowFormula>Tabla3[[#Totals],[Obligación]]/Tabla3[[#Totals],[Vigente ]]</totalsRowFormula>
    </tableColumn>
    <tableColumn id="11" xr3:uid="{61374703-8EA0-4E58-A9CD-419BEA5BDE6A}" name="Pagos" totalsRowFunction="sum" dataDxfId="47" totalsRowDxfId="46"/>
    <tableColumn id="12" xr3:uid="{9640006F-23F8-4381-A7B0-53149A306223}" name="% Pagos" totalsRowFunction="custom" dataDxfId="45" totalsRowDxfId="44">
      <totalsRowFormula>Tabla3[[#Totals],[Pagos]]/Tabla3[[#Totals],[Vigente ]]</totalsRow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66B90F9-F8B5-4C80-BF4E-CB6A4E129319}" name="Tabla2" displayName="Tabla2" ref="A6:K193" totalsRowCount="1" tableBorderDxfId="43">
  <autoFilter ref="A6:K192" xr:uid="{E66B90F9-F8B5-4C80-BF4E-CB6A4E129319}"/>
  <tableColumns count="11">
    <tableColumn id="1" xr3:uid="{1ED538AA-E31C-4981-89E7-D5795313B74D}" name="Nombre del Proyecto" totalsRowLabel="Total" dataDxfId="42" totalsRowDxfId="41"/>
    <tableColumn id="2" xr3:uid="{1D4D2E2B-5E73-4129-A859-B532431B8F2F}" name="Línea de intervención" dataDxfId="40" totalsRowDxfId="39"/>
    <tableColumn id="3" xr3:uid="{3AA01D97-ACA6-4C06-BE19-53136558CE6E}" name="Departamento" dataDxfId="38" totalsRowDxfId="37"/>
    <tableColumn id="4" xr3:uid="{06F67380-F1E3-45CD-8B77-1EBDAD5E3737}" name="Municipio" dataDxfId="36" totalsRowDxfId="35"/>
    <tableColumn id="6" xr3:uid="{D8C0E087-F572-4038-AA7F-B4E6CE934DE4}" name="Vigente " totalsRowFunction="sum" dataDxfId="34" totalsRowDxfId="33"/>
    <tableColumn id="7" xr3:uid="{23750AAD-F29F-41A2-A66A-628D7E6596F1}" name="Compromisos" totalsRowFunction="sum" dataDxfId="32" totalsRowDxfId="31"/>
    <tableColumn id="8" xr3:uid="{0B0B0CB4-5623-4D66-A2EF-A42E485644D7}" name="% Compromisos" totalsRowFunction="custom" dataDxfId="30" totalsRowDxfId="29">
      <totalsRowFormula>Tabla2[[#Totals],[Compromisos]]/Tabla2[[#Totals],[Vigente ]]</totalsRowFormula>
    </tableColumn>
    <tableColumn id="9" xr3:uid="{983860D1-342A-4F07-A659-179A39773BE6}" name="Obligación" totalsRowFunction="sum" dataDxfId="28" totalsRowDxfId="27"/>
    <tableColumn id="10" xr3:uid="{4B265D43-7F7F-4CDC-BF58-680F5FCA1E12}" name="% Obligado " totalsRowFunction="custom" dataDxfId="26" totalsRowDxfId="25">
      <totalsRowFormula>Tabla2[[#Totals],[Obligación]]/Tabla2[[#Totals],[Vigente ]]</totalsRowFormula>
    </tableColumn>
    <tableColumn id="11" xr3:uid="{B056DA54-A76E-4EFA-A45C-1DF8CEFC6328}" name="Pagos" totalsRowFunction="sum" dataDxfId="24" totalsRowDxfId="23"/>
    <tableColumn id="12" xr3:uid="{1674369D-C03C-40E8-ACE9-0DDBDA10EB39}" name="% Pagos" totalsRowFunction="custom" dataDxfId="22" totalsRowDxfId="21">
      <totalsRowFormula>Tabla2[[#Totals],[Pagos]]/Tabla2[[#Totals],[Vigente ]]</totalsRow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CFAA7D1-E162-450A-9F92-337CB4DD5CA4}" name="Tabla1" displayName="Tabla1" ref="A6:K239" totalsRowCount="1" tableBorderDxfId="20">
  <autoFilter ref="A6:K238" xr:uid="{CCFAA7D1-E162-450A-9F92-337CB4DD5CA4}"/>
  <tableColumns count="11">
    <tableColumn id="1" xr3:uid="{8F194B06-AC8D-4193-92D1-952B56669A0A}" name="Nombre del Proyecto" totalsRowLabel="Total" dataDxfId="19" totalsRowDxfId="18"/>
    <tableColumn id="2" xr3:uid="{4490349C-4C34-4B6A-A754-2F1CA66E0D6D}" name="Línea de intervención" dataDxfId="17" totalsRowDxfId="16"/>
    <tableColumn id="3" xr3:uid="{BC808BE6-D298-4164-9376-B5AC14A9DFF8}" name="Departamento" dataDxfId="15" totalsRowDxfId="14"/>
    <tableColumn id="4" xr3:uid="{5FA4E7F1-D950-427E-AA75-8BCE927E4B8A}" name="Municipio" dataDxfId="13" totalsRowDxfId="12"/>
    <tableColumn id="6" xr3:uid="{29A72DA8-4CC3-4661-8DA1-76670D8A06F3}" name="Vigente " totalsRowFunction="sum" dataDxfId="11" totalsRowDxfId="10"/>
    <tableColumn id="7" xr3:uid="{1C3BB819-3086-4D5C-9D32-3140B75CEACE}" name="Compromisos" totalsRowFunction="sum" dataDxfId="9" totalsRowDxfId="8"/>
    <tableColumn id="8" xr3:uid="{FE6339CC-6780-46E0-BEBA-0EC8AE208B9A}" name="% Compromisos" totalsRowFunction="custom" dataDxfId="7" totalsRowCellStyle="Porcentaje">
      <totalsRowFormula>Tabla1[[#Totals],[Compromisos]]/Tabla1[[#Totals],[Vigente ]]</totalsRowFormula>
    </tableColumn>
    <tableColumn id="9" xr3:uid="{F2001924-D21C-4E62-94D0-BF0F940B7C9D}" name="Obligación" totalsRowFunction="sum" dataDxfId="6" totalsRowDxfId="5"/>
    <tableColumn id="10" xr3:uid="{DFCF2084-751C-4B36-8C97-A9C34239F7A7}" name="% Obligado " totalsRowFunction="custom" dataDxfId="4" totalsRowCellStyle="Porcentaje">
      <totalsRowFormula>Tabla1[[#Totals],[Obligación]]/Tabla1[[#Totals],[Vigente ]]</totalsRowFormula>
    </tableColumn>
    <tableColumn id="11" xr3:uid="{86544E61-B82C-487C-BD41-375E51922718}" name="Pagos" totalsRowFunction="sum" dataDxfId="3" totalsRowDxfId="2"/>
    <tableColumn id="12" xr3:uid="{4F6143BD-B181-47E1-BE04-AD461C35BD07}" name="% Pagos" totalsRowFunction="custom" dataDxfId="1" totalsRowDxfId="0">
      <totalsRowFormula>Tabla1[[#Totals],[Pagos]]/Tabla1[[#Totals],[Vigente ]]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D310B-1A1C-4BA9-8405-EEF0BFF9D627}">
  <dimension ref="A2:K31"/>
  <sheetViews>
    <sheetView showGridLines="0" workbookViewId="0">
      <pane ySplit="6" topLeftCell="A7" activePane="bottomLeft" state="frozen"/>
      <selection pane="bottomLeft" activeCell="A4" sqref="A4:XFD5"/>
    </sheetView>
  </sheetViews>
  <sheetFormatPr baseColWidth="10" defaultColWidth="11.42578125" defaultRowHeight="15" x14ac:dyDescent="0.25"/>
  <cols>
    <col min="1" max="1" width="55.85546875" customWidth="1"/>
    <col min="2" max="2" width="42.5703125" customWidth="1"/>
    <col min="3" max="3" width="19.5703125" bestFit="1" customWidth="1"/>
    <col min="4" max="4" width="12.42578125" bestFit="1" customWidth="1"/>
    <col min="5" max="6" width="22.5703125" bestFit="1" customWidth="1"/>
    <col min="7" max="7" width="16.5703125" bestFit="1" customWidth="1"/>
    <col min="8" max="8" width="22.5703125" bestFit="1" customWidth="1"/>
    <col min="9" max="9" width="14.42578125" bestFit="1" customWidth="1"/>
    <col min="10" max="10" width="22.5703125" bestFit="1" customWidth="1"/>
    <col min="11" max="11" width="15" bestFit="1" customWidth="1"/>
  </cols>
  <sheetData>
    <row r="2" spans="1:11" ht="20.25" thickBot="1" x14ac:dyDescent="0.35">
      <c r="A2" s="22" t="s">
        <v>0</v>
      </c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</row>
    <row r="3" spans="1:11" ht="21" thickTop="1" thickBot="1" x14ac:dyDescent="0.35">
      <c r="A3" s="22" t="s">
        <v>2</v>
      </c>
      <c r="B3" s="23">
        <v>2023</v>
      </c>
      <c r="C3" s="22"/>
      <c r="D3" s="22"/>
      <c r="E3" s="22"/>
      <c r="F3" s="22"/>
      <c r="G3" s="22"/>
      <c r="H3" s="22"/>
      <c r="I3" s="22"/>
      <c r="J3" s="22"/>
      <c r="K3" s="22"/>
    </row>
    <row r="4" spans="1:11" ht="15.75" hidden="1" thickTop="1" x14ac:dyDescent="0.25"/>
    <row r="5" spans="1:11" hidden="1" x14ac:dyDescent="0.25"/>
    <row r="6" spans="1:11" ht="15.75" thickTop="1" x14ac:dyDescent="0.25">
      <c r="A6" s="9" t="s">
        <v>3</v>
      </c>
      <c r="B6" s="3" t="s">
        <v>4</v>
      </c>
      <c r="C6" s="10" t="s">
        <v>5</v>
      </c>
      <c r="D6" s="10" t="s">
        <v>6</v>
      </c>
      <c r="E6" s="1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</row>
    <row r="7" spans="1:11" ht="45" x14ac:dyDescent="0.25">
      <c r="A7" s="4" t="s">
        <v>14</v>
      </c>
      <c r="B7" s="4" t="s">
        <v>15</v>
      </c>
      <c r="C7" s="4" t="s">
        <v>16</v>
      </c>
      <c r="D7" s="4" t="s">
        <v>17</v>
      </c>
      <c r="E7" s="33">
        <v>6353297194</v>
      </c>
      <c r="F7" s="34">
        <v>0</v>
      </c>
      <c r="G7" s="35">
        <v>0</v>
      </c>
      <c r="H7" s="34">
        <v>0</v>
      </c>
      <c r="I7" s="35">
        <v>0</v>
      </c>
      <c r="J7" s="34">
        <v>0</v>
      </c>
      <c r="K7" s="36">
        <v>0</v>
      </c>
    </row>
    <row r="8" spans="1:11" ht="60" x14ac:dyDescent="0.25">
      <c r="A8" s="13" t="s">
        <v>14</v>
      </c>
      <c r="B8" s="4" t="s">
        <v>18</v>
      </c>
      <c r="C8" s="4" t="s">
        <v>16</v>
      </c>
      <c r="D8" s="4" t="s">
        <v>17</v>
      </c>
      <c r="E8" s="33">
        <v>576383375</v>
      </c>
      <c r="F8" s="34">
        <v>0</v>
      </c>
      <c r="G8" s="35">
        <v>0</v>
      </c>
      <c r="H8" s="34">
        <v>0</v>
      </c>
      <c r="I8" s="35">
        <v>0</v>
      </c>
      <c r="J8" s="34">
        <v>0</v>
      </c>
      <c r="K8" s="36">
        <v>0</v>
      </c>
    </row>
    <row r="9" spans="1:11" ht="45" x14ac:dyDescent="0.25">
      <c r="A9" s="4" t="s">
        <v>19</v>
      </c>
      <c r="B9" s="4" t="s">
        <v>20</v>
      </c>
      <c r="C9" s="4" t="s">
        <v>16</v>
      </c>
      <c r="D9" s="4" t="s">
        <v>17</v>
      </c>
      <c r="E9" s="33">
        <v>18028063903</v>
      </c>
      <c r="F9" s="34">
        <v>19460868859</v>
      </c>
      <c r="G9" s="35">
        <v>1.0794763632805613</v>
      </c>
      <c r="H9" s="34">
        <v>8493188869</v>
      </c>
      <c r="I9" s="35">
        <v>0.47110931682390322</v>
      </c>
      <c r="J9" s="34">
        <v>8412909552.8699999</v>
      </c>
      <c r="K9" s="36">
        <v>0.46665629754452065</v>
      </c>
    </row>
    <row r="10" spans="1:11" ht="45" x14ac:dyDescent="0.25">
      <c r="A10" s="4" t="s">
        <v>21</v>
      </c>
      <c r="B10" s="4" t="s">
        <v>22</v>
      </c>
      <c r="C10" s="4" t="s">
        <v>16</v>
      </c>
      <c r="D10" s="4" t="s">
        <v>17</v>
      </c>
      <c r="E10" s="33">
        <v>1491736889</v>
      </c>
      <c r="F10" s="34">
        <v>0</v>
      </c>
      <c r="G10" s="35">
        <v>0</v>
      </c>
      <c r="H10" s="34">
        <v>0</v>
      </c>
      <c r="I10" s="35">
        <v>0</v>
      </c>
      <c r="J10" s="34">
        <v>0</v>
      </c>
      <c r="K10" s="36">
        <v>0</v>
      </c>
    </row>
    <row r="11" spans="1:11" ht="45" x14ac:dyDescent="0.25">
      <c r="A11" s="13" t="s">
        <v>21</v>
      </c>
      <c r="B11" s="4" t="s">
        <v>23</v>
      </c>
      <c r="C11" s="4" t="s">
        <v>16</v>
      </c>
      <c r="D11" s="4" t="s">
        <v>17</v>
      </c>
      <c r="E11" s="33">
        <v>371273144</v>
      </c>
      <c r="F11" s="34">
        <v>0</v>
      </c>
      <c r="G11" s="35">
        <v>0</v>
      </c>
      <c r="H11" s="34">
        <v>0</v>
      </c>
      <c r="I11" s="35">
        <v>0</v>
      </c>
      <c r="J11" s="34">
        <v>0</v>
      </c>
      <c r="K11" s="36">
        <v>0</v>
      </c>
    </row>
    <row r="12" spans="1:11" ht="60" x14ac:dyDescent="0.25">
      <c r="A12" s="4" t="s">
        <v>24</v>
      </c>
      <c r="B12" s="4" t="s">
        <v>25</v>
      </c>
      <c r="C12" s="4" t="s">
        <v>16</v>
      </c>
      <c r="D12" s="4" t="s">
        <v>17</v>
      </c>
      <c r="E12" s="33">
        <v>158709949</v>
      </c>
      <c r="F12" s="34">
        <v>59119865</v>
      </c>
      <c r="G12" s="35">
        <v>0.37250257701235856</v>
      </c>
      <c r="H12" s="34">
        <v>24041765</v>
      </c>
      <c r="I12" s="35">
        <v>0.15148240643691468</v>
      </c>
      <c r="J12" s="34">
        <v>24041765</v>
      </c>
      <c r="K12" s="36">
        <v>0.15148240643691468</v>
      </c>
    </row>
    <row r="13" spans="1:11" ht="60" x14ac:dyDescent="0.25">
      <c r="A13" s="4" t="s">
        <v>24</v>
      </c>
      <c r="B13" s="13" t="s">
        <v>25</v>
      </c>
      <c r="C13" s="13" t="s">
        <v>16</v>
      </c>
      <c r="D13" s="13"/>
      <c r="E13" s="37">
        <v>353257629</v>
      </c>
      <c r="F13" s="38">
        <v>219792876</v>
      </c>
      <c r="G13" s="39">
        <v>0.62218861804114078</v>
      </c>
      <c r="H13" s="38">
        <v>15888235</v>
      </c>
      <c r="I13" s="39">
        <v>4.4976339350338561E-2</v>
      </c>
      <c r="J13" s="38">
        <v>15888235</v>
      </c>
      <c r="K13" s="40">
        <v>4.4976339350338561E-2</v>
      </c>
    </row>
    <row r="14" spans="1:11" ht="30" x14ac:dyDescent="0.25">
      <c r="A14" s="4" t="s">
        <v>26</v>
      </c>
      <c r="B14" s="4" t="s">
        <v>27</v>
      </c>
      <c r="C14" s="4" t="s">
        <v>16</v>
      </c>
      <c r="D14" s="4" t="s">
        <v>17</v>
      </c>
      <c r="E14" s="33">
        <v>644522259</v>
      </c>
      <c r="F14" s="34">
        <v>0</v>
      </c>
      <c r="G14" s="35">
        <v>0</v>
      </c>
      <c r="H14" s="34">
        <v>0</v>
      </c>
      <c r="I14" s="35">
        <v>0</v>
      </c>
      <c r="J14" s="34">
        <v>0</v>
      </c>
      <c r="K14" s="36">
        <v>0</v>
      </c>
    </row>
    <row r="15" spans="1:11" ht="30" x14ac:dyDescent="0.25">
      <c r="A15" s="13" t="s">
        <v>26</v>
      </c>
      <c r="B15" s="13" t="s">
        <v>27</v>
      </c>
      <c r="C15" s="13" t="s">
        <v>16</v>
      </c>
      <c r="D15" s="13"/>
      <c r="E15" s="37">
        <v>1804493560</v>
      </c>
      <c r="F15" s="38">
        <v>0</v>
      </c>
      <c r="G15" s="39">
        <v>0</v>
      </c>
      <c r="H15" s="38">
        <v>0</v>
      </c>
      <c r="I15" s="39">
        <v>0</v>
      </c>
      <c r="J15" s="38">
        <v>0</v>
      </c>
      <c r="K15" s="40">
        <v>0</v>
      </c>
    </row>
    <row r="16" spans="1:11" ht="30" x14ac:dyDescent="0.25">
      <c r="A16" s="13" t="s">
        <v>26</v>
      </c>
      <c r="B16" s="4" t="s">
        <v>28</v>
      </c>
      <c r="C16" s="4" t="s">
        <v>16</v>
      </c>
      <c r="D16" s="4" t="s">
        <v>17</v>
      </c>
      <c r="E16" s="33">
        <v>487343401</v>
      </c>
      <c r="F16" s="34">
        <v>0</v>
      </c>
      <c r="G16" s="35">
        <v>0</v>
      </c>
      <c r="H16" s="34">
        <v>0</v>
      </c>
      <c r="I16" s="35">
        <v>0</v>
      </c>
      <c r="J16" s="34">
        <v>0</v>
      </c>
      <c r="K16" s="36">
        <v>0</v>
      </c>
    </row>
    <row r="17" spans="1:11" ht="30" x14ac:dyDescent="0.25">
      <c r="A17" s="13" t="s">
        <v>26</v>
      </c>
      <c r="B17" s="4" t="s">
        <v>29</v>
      </c>
      <c r="C17" s="4" t="s">
        <v>16</v>
      </c>
      <c r="D17" s="4" t="s">
        <v>17</v>
      </c>
      <c r="E17" s="33">
        <v>1381117971</v>
      </c>
      <c r="F17" s="34">
        <v>0</v>
      </c>
      <c r="G17" s="35">
        <v>0</v>
      </c>
      <c r="H17" s="34">
        <v>0</v>
      </c>
      <c r="I17" s="35">
        <v>0</v>
      </c>
      <c r="J17" s="34">
        <v>0</v>
      </c>
      <c r="K17" s="36">
        <v>0</v>
      </c>
    </row>
    <row r="18" spans="1:11" ht="30" x14ac:dyDescent="0.25">
      <c r="A18" s="13" t="s">
        <v>26</v>
      </c>
      <c r="B18" s="13" t="s">
        <v>29</v>
      </c>
      <c r="C18" s="13" t="s">
        <v>16</v>
      </c>
      <c r="D18" s="13"/>
      <c r="E18" s="37">
        <v>6254397809</v>
      </c>
      <c r="F18" s="38">
        <v>0</v>
      </c>
      <c r="G18" s="39">
        <v>0</v>
      </c>
      <c r="H18" s="38">
        <v>0</v>
      </c>
      <c r="I18" s="39">
        <v>0</v>
      </c>
      <c r="J18" s="38">
        <v>0</v>
      </c>
      <c r="K18" s="40">
        <v>0</v>
      </c>
    </row>
    <row r="19" spans="1:11" ht="30" x14ac:dyDescent="0.25">
      <c r="A19" s="4" t="s">
        <v>30</v>
      </c>
      <c r="B19" s="4" t="s">
        <v>31</v>
      </c>
      <c r="C19" s="4" t="s">
        <v>16</v>
      </c>
      <c r="D19" s="4" t="s">
        <v>17</v>
      </c>
      <c r="E19" s="33">
        <v>97482522276</v>
      </c>
      <c r="F19" s="34">
        <v>93635114546</v>
      </c>
      <c r="G19" s="35">
        <v>0.96053233297444929</v>
      </c>
      <c r="H19" s="34">
        <v>93166588627</v>
      </c>
      <c r="I19" s="35">
        <v>0.95572607737025517</v>
      </c>
      <c r="J19" s="34">
        <v>93266757488</v>
      </c>
      <c r="K19" s="36">
        <v>0.95675363450215201</v>
      </c>
    </row>
    <row r="20" spans="1:11" ht="45" x14ac:dyDescent="0.25">
      <c r="A20" s="4" t="s">
        <v>32</v>
      </c>
      <c r="B20" s="4" t="s">
        <v>33</v>
      </c>
      <c r="C20" s="4" t="s">
        <v>16</v>
      </c>
      <c r="D20" s="4" t="s">
        <v>17</v>
      </c>
      <c r="E20" s="33">
        <v>272420857214</v>
      </c>
      <c r="F20" s="34">
        <v>248228973519</v>
      </c>
      <c r="G20" s="35">
        <v>0.91119665380101167</v>
      </c>
      <c r="H20" s="34">
        <v>247891776859</v>
      </c>
      <c r="I20" s="35">
        <v>0.90995887537446807</v>
      </c>
      <c r="J20" s="34">
        <v>247886093690</v>
      </c>
      <c r="K20" s="36">
        <v>0.90993801364949556</v>
      </c>
    </row>
    <row r="21" spans="1:11" ht="45" x14ac:dyDescent="0.25">
      <c r="A21" s="4" t="s">
        <v>34</v>
      </c>
      <c r="B21" s="4" t="s">
        <v>35</v>
      </c>
      <c r="C21" s="4" t="s">
        <v>16</v>
      </c>
      <c r="D21" s="4" t="s">
        <v>17</v>
      </c>
      <c r="E21" s="33">
        <v>69623830763</v>
      </c>
      <c r="F21" s="34">
        <v>64911991392</v>
      </c>
      <c r="G21" s="35">
        <v>0.93232433034259299</v>
      </c>
      <c r="H21" s="34">
        <v>61504438648</v>
      </c>
      <c r="I21" s="35">
        <v>0.8833819968533696</v>
      </c>
      <c r="J21" s="34">
        <v>61382715100</v>
      </c>
      <c r="K21" s="36">
        <v>0.8816336939136139</v>
      </c>
    </row>
    <row r="22" spans="1:11" ht="45" x14ac:dyDescent="0.25">
      <c r="A22" s="4" t="s">
        <v>36</v>
      </c>
      <c r="B22" s="4" t="s">
        <v>37</v>
      </c>
      <c r="C22" s="4" t="s">
        <v>16</v>
      </c>
      <c r="D22" s="4" t="s">
        <v>17</v>
      </c>
      <c r="E22" s="33">
        <v>217854239</v>
      </c>
      <c r="F22" s="34">
        <v>192247357</v>
      </c>
      <c r="G22" s="35">
        <v>0.88245864704060217</v>
      </c>
      <c r="H22" s="34">
        <v>0</v>
      </c>
      <c r="I22" s="35">
        <v>0</v>
      </c>
      <c r="J22" s="34">
        <v>0</v>
      </c>
      <c r="K22" s="36">
        <v>0</v>
      </c>
    </row>
    <row r="23" spans="1:11" ht="45" x14ac:dyDescent="0.25">
      <c r="A23" s="4" t="s">
        <v>38</v>
      </c>
      <c r="B23" s="4" t="s">
        <v>27</v>
      </c>
      <c r="C23" s="4" t="s">
        <v>16</v>
      </c>
      <c r="D23" s="4" t="s">
        <v>17</v>
      </c>
      <c r="E23" s="33">
        <v>2122911247</v>
      </c>
      <c r="F23" s="34">
        <v>0</v>
      </c>
      <c r="G23" s="35">
        <v>0</v>
      </c>
      <c r="H23" s="34">
        <v>0</v>
      </c>
      <c r="I23" s="35">
        <v>0</v>
      </c>
      <c r="J23" s="34">
        <v>0</v>
      </c>
      <c r="K23" s="36">
        <v>0</v>
      </c>
    </row>
    <row r="24" spans="1:11" ht="45" x14ac:dyDescent="0.25">
      <c r="A24" s="13" t="s">
        <v>38</v>
      </c>
      <c r="B24" s="13" t="s">
        <v>27</v>
      </c>
      <c r="C24" s="13" t="s">
        <v>16</v>
      </c>
      <c r="D24" s="13"/>
      <c r="E24" s="37">
        <v>2616349226</v>
      </c>
      <c r="F24" s="38">
        <v>0</v>
      </c>
      <c r="G24" s="39">
        <v>0</v>
      </c>
      <c r="H24" s="38">
        <v>0</v>
      </c>
      <c r="I24" s="39">
        <v>0</v>
      </c>
      <c r="J24" s="38">
        <v>0</v>
      </c>
      <c r="K24" s="40">
        <v>0</v>
      </c>
    </row>
    <row r="25" spans="1:11" ht="45" x14ac:dyDescent="0.25">
      <c r="A25" s="13" t="s">
        <v>38</v>
      </c>
      <c r="B25" s="4" t="s">
        <v>39</v>
      </c>
      <c r="C25" s="4" t="s">
        <v>16</v>
      </c>
      <c r="D25" s="4" t="s">
        <v>17</v>
      </c>
      <c r="E25" s="33">
        <v>3276455419</v>
      </c>
      <c r="F25" s="34">
        <v>1207797494</v>
      </c>
      <c r="G25" s="35">
        <v>0.36862930806140171</v>
      </c>
      <c r="H25" s="34">
        <v>657905746</v>
      </c>
      <c r="I25" s="35">
        <v>0.20079801549712464</v>
      </c>
      <c r="J25" s="34">
        <v>657905746</v>
      </c>
      <c r="K25" s="36">
        <v>0.20079801549712464</v>
      </c>
    </row>
    <row r="26" spans="1:11" ht="45" x14ac:dyDescent="0.25">
      <c r="A26" s="13" t="s">
        <v>38</v>
      </c>
      <c r="B26" s="4" t="s">
        <v>40</v>
      </c>
      <c r="C26" s="4" t="s">
        <v>16</v>
      </c>
      <c r="D26" s="4" t="s">
        <v>17</v>
      </c>
      <c r="E26" s="33">
        <v>2166641279</v>
      </c>
      <c r="F26" s="34">
        <v>0</v>
      </c>
      <c r="G26" s="35">
        <v>0</v>
      </c>
      <c r="H26" s="34">
        <v>0</v>
      </c>
      <c r="I26" s="35">
        <v>0</v>
      </c>
      <c r="J26" s="34">
        <v>0</v>
      </c>
      <c r="K26" s="36">
        <v>0</v>
      </c>
    </row>
    <row r="27" spans="1:11" ht="45" x14ac:dyDescent="0.25">
      <c r="A27" s="13" t="s">
        <v>38</v>
      </c>
      <c r="B27" s="13" t="s">
        <v>40</v>
      </c>
      <c r="C27" s="13" t="s">
        <v>16</v>
      </c>
      <c r="D27" s="13"/>
      <c r="E27" s="37">
        <v>2295202240</v>
      </c>
      <c r="F27" s="38">
        <v>1437379538</v>
      </c>
      <c r="G27" s="39">
        <v>0.62625398012856592</v>
      </c>
      <c r="H27" s="38">
        <v>761514206</v>
      </c>
      <c r="I27" s="39">
        <v>0.33178523126572063</v>
      </c>
      <c r="J27" s="38">
        <v>717507278</v>
      </c>
      <c r="K27" s="40">
        <v>0.31261178884175367</v>
      </c>
    </row>
    <row r="28" spans="1:11" ht="45" x14ac:dyDescent="0.25">
      <c r="A28" s="13" t="s">
        <v>38</v>
      </c>
      <c r="B28" s="4" t="s">
        <v>41</v>
      </c>
      <c r="C28" s="4" t="s">
        <v>16</v>
      </c>
      <c r="D28" s="4" t="s">
        <v>17</v>
      </c>
      <c r="E28" s="33">
        <v>3307716277</v>
      </c>
      <c r="F28" s="34">
        <v>0</v>
      </c>
      <c r="G28" s="35">
        <v>0</v>
      </c>
      <c r="H28" s="34">
        <v>0</v>
      </c>
      <c r="I28" s="35">
        <v>0</v>
      </c>
      <c r="J28" s="34">
        <v>0</v>
      </c>
      <c r="K28" s="36">
        <v>0</v>
      </c>
    </row>
    <row r="29" spans="1:11" x14ac:dyDescent="0.25">
      <c r="A29" s="11" t="s">
        <v>42</v>
      </c>
      <c r="B29" s="11"/>
      <c r="C29" s="11"/>
      <c r="D29" s="5"/>
      <c r="E29" s="20">
        <f>SUBTOTAL(109,Tabla3[[Vigente ]])</f>
        <v>493434937263</v>
      </c>
      <c r="F29" s="20">
        <f>SUBTOTAL(109,Tabla3[Compromisos])</f>
        <v>429353285446</v>
      </c>
      <c r="G29" s="32">
        <f>Tabla3[[#Totals],[Compromisos]]/Tabla3[[#Totals],[Vigente ]]</f>
        <v>0.87013150675456818</v>
      </c>
      <c r="H29" s="20">
        <f>SUBTOTAL(109,Tabla3[Obligación])</f>
        <v>412515342955</v>
      </c>
      <c r="I29" s="32">
        <f>Tabla3[[#Totals],[Obligación]]/Tabla3[[#Totals],[Vigente ]]</f>
        <v>0.8360075702039923</v>
      </c>
      <c r="J29" s="20">
        <f>SUBTOTAL(109,Tabla3[Pagos])</f>
        <v>412363818854.87</v>
      </c>
      <c r="K29" s="21">
        <f>Tabla3[[#Totals],[Pagos]]/Tabla3[[#Totals],[Vigente ]]</f>
        <v>0.83570049000215152</v>
      </c>
    </row>
    <row r="31" spans="1:11" x14ac:dyDescent="0.25">
      <c r="A31" s="24" t="s">
        <v>43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A793F-86ED-47E7-9F1E-63DCFA4F7835}">
  <dimension ref="A1:K195"/>
  <sheetViews>
    <sheetView showGridLines="0" tabSelected="1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5" x14ac:dyDescent="0.25"/>
  <cols>
    <col min="1" max="1" width="61" customWidth="1"/>
    <col min="2" max="2" width="48.7109375" customWidth="1"/>
    <col min="3" max="3" width="21.140625" bestFit="1" customWidth="1"/>
    <col min="4" max="4" width="19.5703125" bestFit="1" customWidth="1"/>
    <col min="5" max="6" width="22.5703125" bestFit="1" customWidth="1"/>
    <col min="7" max="7" width="20.140625" customWidth="1"/>
    <col min="8" max="8" width="22.5703125" bestFit="1" customWidth="1"/>
    <col min="9" max="9" width="17.5703125" customWidth="1"/>
    <col min="10" max="10" width="22.5703125" bestFit="1" customWidth="1"/>
    <col min="11" max="11" width="16.42578125" customWidth="1"/>
  </cols>
  <sheetData>
    <row r="1" spans="1:11" x14ac:dyDescent="0.25">
      <c r="C1" s="5"/>
      <c r="D1" s="5"/>
    </row>
    <row r="2" spans="1:11" ht="12" customHeight="1" thickBot="1" x14ac:dyDescent="0.35">
      <c r="A2" s="22" t="s">
        <v>0</v>
      </c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</row>
    <row r="3" spans="1:11" ht="21" thickTop="1" thickBot="1" x14ac:dyDescent="0.35">
      <c r="A3" s="22" t="s">
        <v>2</v>
      </c>
      <c r="B3" s="23">
        <v>2024</v>
      </c>
      <c r="C3" s="22"/>
      <c r="D3" s="22"/>
      <c r="E3" s="22"/>
      <c r="F3" s="22"/>
      <c r="G3" s="22"/>
      <c r="H3" s="22"/>
      <c r="I3" s="22"/>
      <c r="J3" s="22"/>
      <c r="K3" s="22"/>
    </row>
    <row r="4" spans="1:11" ht="15.75" hidden="1" thickTop="1" x14ac:dyDescent="0.25">
      <c r="C4" s="5"/>
      <c r="D4" s="5"/>
    </row>
    <row r="5" spans="1:11" hidden="1" x14ac:dyDescent="0.25"/>
    <row r="6" spans="1:11" ht="15.75" thickTop="1" x14ac:dyDescent="0.25">
      <c r="A6" s="9" t="s">
        <v>3</v>
      </c>
      <c r="B6" s="3" t="s">
        <v>4</v>
      </c>
      <c r="C6" s="10" t="s">
        <v>5</v>
      </c>
      <c r="D6" s="10" t="s">
        <v>6</v>
      </c>
      <c r="E6" s="1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</row>
    <row r="7" spans="1:11" ht="45" x14ac:dyDescent="0.25">
      <c r="A7" s="27" t="s">
        <v>14</v>
      </c>
      <c r="B7" s="4" t="s">
        <v>15</v>
      </c>
      <c r="C7" s="6" t="s">
        <v>16</v>
      </c>
      <c r="D7" s="6"/>
      <c r="E7" s="16">
        <v>378380506</v>
      </c>
      <c r="F7" s="17">
        <v>341107661.10000002</v>
      </c>
      <c r="G7" s="18">
        <v>0.90149374952207506</v>
      </c>
      <c r="H7" s="17">
        <v>0</v>
      </c>
      <c r="I7" s="18">
        <v>0</v>
      </c>
      <c r="J7" s="17">
        <v>0</v>
      </c>
      <c r="K7" s="18">
        <v>0</v>
      </c>
    </row>
    <row r="8" spans="1:11" ht="45" x14ac:dyDescent="0.25">
      <c r="A8" s="28" t="s">
        <v>14</v>
      </c>
      <c r="B8" s="13" t="s">
        <v>15</v>
      </c>
      <c r="C8" s="7" t="s">
        <v>16</v>
      </c>
      <c r="D8" s="7"/>
      <c r="E8" s="19">
        <v>66182395733</v>
      </c>
      <c r="F8" s="20">
        <v>62962790847.690002</v>
      </c>
      <c r="G8" s="21">
        <v>0.95135254851911277</v>
      </c>
      <c r="H8" s="20">
        <v>27100141602.57</v>
      </c>
      <c r="I8" s="21">
        <v>0.40947658818366517</v>
      </c>
      <c r="J8" s="20">
        <v>21177766510.540001</v>
      </c>
      <c r="K8" s="21">
        <v>0.31999093227113717</v>
      </c>
    </row>
    <row r="9" spans="1:11" ht="45" x14ac:dyDescent="0.25">
      <c r="A9" s="28" t="s">
        <v>14</v>
      </c>
      <c r="B9" s="25" t="s">
        <v>18</v>
      </c>
      <c r="C9" s="6" t="s">
        <v>16</v>
      </c>
      <c r="D9" s="6" t="s">
        <v>17</v>
      </c>
      <c r="E9" s="16">
        <v>1467310614</v>
      </c>
      <c r="F9" s="17">
        <v>1467310614</v>
      </c>
      <c r="G9" s="18">
        <v>1</v>
      </c>
      <c r="H9" s="17">
        <v>406568048.56</v>
      </c>
      <c r="I9" s="18">
        <v>0.27708383261241781</v>
      </c>
      <c r="J9" s="17">
        <v>406568048.56</v>
      </c>
      <c r="K9" s="18">
        <v>0.27708383261241781</v>
      </c>
    </row>
    <row r="10" spans="1:11" ht="30" x14ac:dyDescent="0.25">
      <c r="A10" s="27" t="s">
        <v>21</v>
      </c>
      <c r="B10" s="25" t="s">
        <v>22</v>
      </c>
      <c r="C10" s="6" t="s">
        <v>16</v>
      </c>
      <c r="D10" s="6" t="s">
        <v>17</v>
      </c>
      <c r="E10" s="16">
        <v>433259576</v>
      </c>
      <c r="F10" s="17">
        <v>433259576</v>
      </c>
      <c r="G10" s="18">
        <v>1</v>
      </c>
      <c r="H10" s="17">
        <v>433259576</v>
      </c>
      <c r="I10" s="18">
        <v>1</v>
      </c>
      <c r="J10" s="17">
        <v>433259576</v>
      </c>
      <c r="K10" s="18">
        <v>1</v>
      </c>
    </row>
    <row r="11" spans="1:11" ht="45" x14ac:dyDescent="0.25">
      <c r="A11" s="28" t="s">
        <v>21</v>
      </c>
      <c r="B11" s="25" t="s">
        <v>23</v>
      </c>
      <c r="C11" s="6" t="s">
        <v>16</v>
      </c>
      <c r="D11" s="6" t="s">
        <v>17</v>
      </c>
      <c r="E11" s="16">
        <v>116738175</v>
      </c>
      <c r="F11" s="17">
        <v>116738175</v>
      </c>
      <c r="G11" s="18">
        <v>1</v>
      </c>
      <c r="H11" s="17">
        <v>116738175</v>
      </c>
      <c r="I11" s="18">
        <v>1</v>
      </c>
      <c r="J11" s="17">
        <v>116738175</v>
      </c>
      <c r="K11" s="18">
        <v>1</v>
      </c>
    </row>
    <row r="12" spans="1:11" ht="30" x14ac:dyDescent="0.25">
      <c r="A12" s="27" t="s">
        <v>26</v>
      </c>
      <c r="B12" s="25" t="s">
        <v>27</v>
      </c>
      <c r="C12" s="6" t="s">
        <v>16</v>
      </c>
      <c r="D12" s="6" t="s">
        <v>44</v>
      </c>
      <c r="E12" s="16">
        <v>225818135</v>
      </c>
      <c r="F12" s="17">
        <v>225818135</v>
      </c>
      <c r="G12" s="18">
        <v>1</v>
      </c>
      <c r="H12" s="17">
        <v>43368101</v>
      </c>
      <c r="I12" s="18">
        <v>0.19204879625810389</v>
      </c>
      <c r="J12" s="17">
        <v>43368101</v>
      </c>
      <c r="K12" s="18">
        <v>0.19204879625810389</v>
      </c>
    </row>
    <row r="13" spans="1:11" ht="30" x14ac:dyDescent="0.25">
      <c r="A13" s="28" t="s">
        <v>26</v>
      </c>
      <c r="B13" s="26" t="s">
        <v>27</v>
      </c>
      <c r="C13" s="7" t="s">
        <v>16</v>
      </c>
      <c r="D13" s="7" t="s">
        <v>44</v>
      </c>
      <c r="E13" s="19">
        <v>1504003963</v>
      </c>
      <c r="F13" s="20">
        <v>1504003963</v>
      </c>
      <c r="G13" s="21">
        <v>1</v>
      </c>
      <c r="H13" s="20">
        <v>814339365</v>
      </c>
      <c r="I13" s="21">
        <v>0.54144761917758322</v>
      </c>
      <c r="J13" s="20">
        <v>814339365</v>
      </c>
      <c r="K13" s="21">
        <v>0.54144761917758322</v>
      </c>
    </row>
    <row r="14" spans="1:11" ht="30" x14ac:dyDescent="0.25">
      <c r="A14" s="28" t="s">
        <v>26</v>
      </c>
      <c r="B14" s="26" t="s">
        <v>27</v>
      </c>
      <c r="C14" s="7" t="s">
        <v>16</v>
      </c>
      <c r="D14" s="6" t="s">
        <v>45</v>
      </c>
      <c r="E14" s="16">
        <v>67954450</v>
      </c>
      <c r="F14" s="17">
        <v>67954450</v>
      </c>
      <c r="G14" s="18">
        <v>1</v>
      </c>
      <c r="H14" s="17">
        <v>60715334</v>
      </c>
      <c r="I14" s="18">
        <v>0.89347105303626184</v>
      </c>
      <c r="J14" s="17">
        <v>60715334</v>
      </c>
      <c r="K14" s="18">
        <v>0.89347105303626184</v>
      </c>
    </row>
    <row r="15" spans="1:11" ht="30" x14ac:dyDescent="0.25">
      <c r="A15" s="28" t="s">
        <v>26</v>
      </c>
      <c r="B15" s="26" t="s">
        <v>27</v>
      </c>
      <c r="C15" s="7" t="s">
        <v>16</v>
      </c>
      <c r="D15" s="7" t="s">
        <v>45</v>
      </c>
      <c r="E15" s="19">
        <v>319021878</v>
      </c>
      <c r="F15" s="20">
        <v>319021878</v>
      </c>
      <c r="G15" s="21">
        <v>1</v>
      </c>
      <c r="H15" s="20">
        <v>0</v>
      </c>
      <c r="I15" s="21">
        <v>0</v>
      </c>
      <c r="J15" s="20">
        <v>0</v>
      </c>
      <c r="K15" s="21">
        <v>0</v>
      </c>
    </row>
    <row r="16" spans="1:11" ht="30" x14ac:dyDescent="0.25">
      <c r="A16" s="28" t="s">
        <v>26</v>
      </c>
      <c r="B16" s="26" t="s">
        <v>27</v>
      </c>
      <c r="C16" s="7" t="s">
        <v>16</v>
      </c>
      <c r="D16" s="6" t="s">
        <v>46</v>
      </c>
      <c r="E16" s="16">
        <v>2426944</v>
      </c>
      <c r="F16" s="17">
        <v>2426944</v>
      </c>
      <c r="G16" s="18">
        <v>1</v>
      </c>
      <c r="H16" s="17">
        <v>2168422</v>
      </c>
      <c r="I16" s="18">
        <v>0.89347838269032986</v>
      </c>
      <c r="J16" s="17">
        <v>2168422</v>
      </c>
      <c r="K16" s="18">
        <v>0.89347838269032986</v>
      </c>
    </row>
    <row r="17" spans="1:11" ht="30" x14ac:dyDescent="0.25">
      <c r="A17" s="28" t="s">
        <v>26</v>
      </c>
      <c r="B17" s="26" t="s">
        <v>27</v>
      </c>
      <c r="C17" s="7" t="s">
        <v>16</v>
      </c>
      <c r="D17" s="7" t="s">
        <v>46</v>
      </c>
      <c r="E17" s="19">
        <v>11393638</v>
      </c>
      <c r="F17" s="20">
        <v>11393638</v>
      </c>
      <c r="G17" s="21">
        <v>1</v>
      </c>
      <c r="H17" s="20">
        <v>0</v>
      </c>
      <c r="I17" s="21">
        <v>0</v>
      </c>
      <c r="J17" s="20">
        <v>0</v>
      </c>
      <c r="K17" s="21">
        <v>0</v>
      </c>
    </row>
    <row r="18" spans="1:11" ht="30" x14ac:dyDescent="0.25">
      <c r="A18" s="28" t="s">
        <v>26</v>
      </c>
      <c r="B18" s="26" t="s">
        <v>27</v>
      </c>
      <c r="C18" s="7" t="s">
        <v>16</v>
      </c>
      <c r="D18" s="6" t="s">
        <v>47</v>
      </c>
      <c r="E18" s="16">
        <v>6067361</v>
      </c>
      <c r="F18" s="17">
        <v>6067361</v>
      </c>
      <c r="G18" s="18">
        <v>1</v>
      </c>
      <c r="H18" s="17">
        <v>5421028</v>
      </c>
      <c r="I18" s="18">
        <v>0.89347378539038635</v>
      </c>
      <c r="J18" s="17">
        <v>5421028</v>
      </c>
      <c r="K18" s="18">
        <v>0.89347378539038635</v>
      </c>
    </row>
    <row r="19" spans="1:11" ht="30" x14ac:dyDescent="0.25">
      <c r="A19" s="28" t="s">
        <v>26</v>
      </c>
      <c r="B19" s="26" t="s">
        <v>27</v>
      </c>
      <c r="C19" s="7" t="s">
        <v>16</v>
      </c>
      <c r="D19" s="7" t="s">
        <v>47</v>
      </c>
      <c r="E19" s="19">
        <v>28484096</v>
      </c>
      <c r="F19" s="20">
        <v>28484096</v>
      </c>
      <c r="G19" s="21">
        <v>1</v>
      </c>
      <c r="H19" s="20">
        <v>0</v>
      </c>
      <c r="I19" s="21">
        <v>0</v>
      </c>
      <c r="J19" s="20">
        <v>0</v>
      </c>
      <c r="K19" s="21">
        <v>0</v>
      </c>
    </row>
    <row r="20" spans="1:11" ht="30" x14ac:dyDescent="0.25">
      <c r="A20" s="28" t="s">
        <v>26</v>
      </c>
      <c r="B20" s="26" t="s">
        <v>27</v>
      </c>
      <c r="C20" s="7" t="s">
        <v>16</v>
      </c>
      <c r="D20" s="6" t="s">
        <v>48</v>
      </c>
      <c r="E20" s="16">
        <v>81302646</v>
      </c>
      <c r="F20" s="17">
        <v>81302646</v>
      </c>
      <c r="G20" s="18">
        <v>1</v>
      </c>
      <c r="H20" s="17">
        <v>72641557</v>
      </c>
      <c r="I20" s="18">
        <v>0.89347100708136851</v>
      </c>
      <c r="J20" s="17">
        <v>72641557</v>
      </c>
      <c r="K20" s="18">
        <v>0.89347100708136851</v>
      </c>
    </row>
    <row r="21" spans="1:11" ht="30" x14ac:dyDescent="0.25">
      <c r="A21" s="28" t="s">
        <v>26</v>
      </c>
      <c r="B21" s="26" t="s">
        <v>27</v>
      </c>
      <c r="C21" s="7" t="s">
        <v>16</v>
      </c>
      <c r="D21" s="7" t="s">
        <v>48</v>
      </c>
      <c r="E21" s="19">
        <v>381686890</v>
      </c>
      <c r="F21" s="20">
        <v>381686890</v>
      </c>
      <c r="G21" s="21">
        <v>1</v>
      </c>
      <c r="H21" s="20">
        <v>0</v>
      </c>
      <c r="I21" s="21">
        <v>0</v>
      </c>
      <c r="J21" s="20">
        <v>0</v>
      </c>
      <c r="K21" s="21">
        <v>0</v>
      </c>
    </row>
    <row r="22" spans="1:11" ht="30" x14ac:dyDescent="0.25">
      <c r="A22" s="28" t="s">
        <v>26</v>
      </c>
      <c r="B22" s="26" t="s">
        <v>27</v>
      </c>
      <c r="C22" s="7" t="s">
        <v>16</v>
      </c>
      <c r="D22" s="6" t="s">
        <v>49</v>
      </c>
      <c r="E22" s="16">
        <v>203863351</v>
      </c>
      <c r="F22" s="17">
        <v>203863351</v>
      </c>
      <c r="G22" s="18">
        <v>1</v>
      </c>
      <c r="H22" s="17">
        <v>182145968</v>
      </c>
      <c r="I22" s="18">
        <v>0.8934708818751832</v>
      </c>
      <c r="J22" s="17">
        <v>182145968</v>
      </c>
      <c r="K22" s="18">
        <v>0.8934708818751832</v>
      </c>
    </row>
    <row r="23" spans="1:11" ht="30" x14ac:dyDescent="0.25">
      <c r="A23" s="28" t="s">
        <v>26</v>
      </c>
      <c r="B23" s="26" t="s">
        <v>27</v>
      </c>
      <c r="C23" s="7" t="s">
        <v>16</v>
      </c>
      <c r="D23" s="7" t="s">
        <v>49</v>
      </c>
      <c r="E23" s="19">
        <v>957065635</v>
      </c>
      <c r="F23" s="20">
        <v>957065635</v>
      </c>
      <c r="G23" s="21">
        <v>1</v>
      </c>
      <c r="H23" s="20">
        <v>0</v>
      </c>
      <c r="I23" s="21">
        <v>0</v>
      </c>
      <c r="J23" s="20">
        <v>0</v>
      </c>
      <c r="K23" s="21">
        <v>0</v>
      </c>
    </row>
    <row r="24" spans="1:11" ht="30" x14ac:dyDescent="0.25">
      <c r="A24" s="28" t="s">
        <v>26</v>
      </c>
      <c r="B24" s="26" t="s">
        <v>27</v>
      </c>
      <c r="C24" s="7" t="s">
        <v>16</v>
      </c>
      <c r="D24" s="6" t="s">
        <v>50</v>
      </c>
      <c r="E24" s="16">
        <v>87425379</v>
      </c>
      <c r="F24" s="17">
        <v>87425379</v>
      </c>
      <c r="G24" s="18">
        <v>1</v>
      </c>
      <c r="H24" s="17">
        <v>0</v>
      </c>
      <c r="I24" s="18">
        <v>0</v>
      </c>
      <c r="J24" s="17">
        <v>0</v>
      </c>
      <c r="K24" s="18">
        <v>0</v>
      </c>
    </row>
    <row r="25" spans="1:11" ht="30" x14ac:dyDescent="0.25">
      <c r="A25" s="28" t="s">
        <v>26</v>
      </c>
      <c r="B25" s="26" t="s">
        <v>27</v>
      </c>
      <c r="C25" s="7" t="s">
        <v>16</v>
      </c>
      <c r="D25" s="7" t="s">
        <v>50</v>
      </c>
      <c r="E25" s="19">
        <v>629324972</v>
      </c>
      <c r="F25" s="20">
        <v>629324972</v>
      </c>
      <c r="G25" s="21">
        <v>1</v>
      </c>
      <c r="H25" s="20">
        <v>401592014</v>
      </c>
      <c r="I25" s="21">
        <v>0.63813138182604967</v>
      </c>
      <c r="J25" s="20">
        <v>401592014</v>
      </c>
      <c r="K25" s="21">
        <v>0.63813138182604967</v>
      </c>
    </row>
    <row r="26" spans="1:11" ht="30" x14ac:dyDescent="0.25">
      <c r="A26" s="28" t="s">
        <v>26</v>
      </c>
      <c r="B26" s="26" t="s">
        <v>27</v>
      </c>
      <c r="C26" s="7" t="s">
        <v>16</v>
      </c>
      <c r="D26" s="6" t="s">
        <v>51</v>
      </c>
      <c r="E26" s="16">
        <v>377240101</v>
      </c>
      <c r="F26" s="17">
        <v>377240101</v>
      </c>
      <c r="G26" s="18">
        <v>1</v>
      </c>
      <c r="H26" s="17">
        <v>225947733</v>
      </c>
      <c r="I26" s="18">
        <v>0.59894940225350013</v>
      </c>
      <c r="J26" s="17">
        <v>225947733</v>
      </c>
      <c r="K26" s="18">
        <v>0.59894940225350013</v>
      </c>
    </row>
    <row r="27" spans="1:11" ht="30" x14ac:dyDescent="0.25">
      <c r="A27" s="28" t="s">
        <v>26</v>
      </c>
      <c r="B27" s="26" t="s">
        <v>27</v>
      </c>
      <c r="C27" s="7" t="s">
        <v>16</v>
      </c>
      <c r="D27" s="7" t="s">
        <v>51</v>
      </c>
      <c r="E27" s="19">
        <v>2138263112</v>
      </c>
      <c r="F27" s="20">
        <v>2138263112</v>
      </c>
      <c r="G27" s="21">
        <v>1</v>
      </c>
      <c r="H27" s="20">
        <v>673782157</v>
      </c>
      <c r="I27" s="21">
        <v>0.31510722568177568</v>
      </c>
      <c r="J27" s="20">
        <v>673782157</v>
      </c>
      <c r="K27" s="21">
        <v>0.31510722568177568</v>
      </c>
    </row>
    <row r="28" spans="1:11" ht="30" x14ac:dyDescent="0.25">
      <c r="A28" s="28" t="s">
        <v>26</v>
      </c>
      <c r="B28" s="26" t="s">
        <v>27</v>
      </c>
      <c r="C28" s="7" t="s">
        <v>16</v>
      </c>
      <c r="D28" s="6" t="s">
        <v>52</v>
      </c>
      <c r="E28" s="16">
        <v>14561667</v>
      </c>
      <c r="F28" s="17">
        <v>14561667</v>
      </c>
      <c r="G28" s="18">
        <v>1</v>
      </c>
      <c r="H28" s="17">
        <v>13010443</v>
      </c>
      <c r="I28" s="18">
        <v>0.89347208667798816</v>
      </c>
      <c r="J28" s="17">
        <v>13010443</v>
      </c>
      <c r="K28" s="18">
        <v>0.89347208667798816</v>
      </c>
    </row>
    <row r="29" spans="1:11" ht="30" x14ac:dyDescent="0.25">
      <c r="A29" s="28" t="s">
        <v>26</v>
      </c>
      <c r="B29" s="26" t="s">
        <v>27</v>
      </c>
      <c r="C29" s="7" t="s">
        <v>16</v>
      </c>
      <c r="D29" s="7" t="s">
        <v>52</v>
      </c>
      <c r="E29" s="19">
        <v>68361831</v>
      </c>
      <c r="F29" s="20">
        <v>68361831</v>
      </c>
      <c r="G29" s="21">
        <v>1</v>
      </c>
      <c r="H29" s="20">
        <v>0</v>
      </c>
      <c r="I29" s="21">
        <v>0</v>
      </c>
      <c r="J29" s="20">
        <v>0</v>
      </c>
      <c r="K29" s="21">
        <v>0</v>
      </c>
    </row>
    <row r="30" spans="1:11" ht="30" x14ac:dyDescent="0.25">
      <c r="A30" s="28" t="s">
        <v>26</v>
      </c>
      <c r="B30" s="25" t="s">
        <v>28</v>
      </c>
      <c r="C30" s="6" t="s">
        <v>16</v>
      </c>
      <c r="D30" s="6" t="s">
        <v>44</v>
      </c>
      <c r="E30" s="16">
        <v>112266900</v>
      </c>
      <c r="F30" s="17">
        <v>112266900</v>
      </c>
      <c r="G30" s="18">
        <v>1</v>
      </c>
      <c r="H30" s="17">
        <v>51613582</v>
      </c>
      <c r="I30" s="18">
        <v>0.45973997678745915</v>
      </c>
      <c r="J30" s="17">
        <v>51613582</v>
      </c>
      <c r="K30" s="18">
        <v>0.45973997678745915</v>
      </c>
    </row>
    <row r="31" spans="1:11" ht="30" x14ac:dyDescent="0.25">
      <c r="A31" s="28" t="s">
        <v>26</v>
      </c>
      <c r="B31" s="26" t="s">
        <v>28</v>
      </c>
      <c r="C31" s="7" t="s">
        <v>16</v>
      </c>
      <c r="D31" s="6" t="s">
        <v>45</v>
      </c>
      <c r="E31" s="16">
        <v>82656543</v>
      </c>
      <c r="F31" s="17">
        <v>82656543</v>
      </c>
      <c r="G31" s="18">
        <v>1</v>
      </c>
      <c r="H31" s="17">
        <v>0</v>
      </c>
      <c r="I31" s="18">
        <v>0</v>
      </c>
      <c r="J31" s="17">
        <v>0</v>
      </c>
      <c r="K31" s="18">
        <v>0</v>
      </c>
    </row>
    <row r="32" spans="1:11" ht="30" x14ac:dyDescent="0.25">
      <c r="A32" s="28" t="s">
        <v>26</v>
      </c>
      <c r="B32" s="26" t="s">
        <v>28</v>
      </c>
      <c r="C32" s="7" t="s">
        <v>16</v>
      </c>
      <c r="D32" s="6" t="s">
        <v>46</v>
      </c>
      <c r="E32" s="16">
        <v>2952019</v>
      </c>
      <c r="F32" s="17">
        <v>2952019</v>
      </c>
      <c r="G32" s="18">
        <v>1</v>
      </c>
      <c r="H32" s="17">
        <v>0</v>
      </c>
      <c r="I32" s="18">
        <v>0</v>
      </c>
      <c r="J32" s="17">
        <v>0</v>
      </c>
      <c r="K32" s="18">
        <v>0</v>
      </c>
    </row>
    <row r="33" spans="1:11" ht="30" x14ac:dyDescent="0.25">
      <c r="A33" s="28" t="s">
        <v>26</v>
      </c>
      <c r="B33" s="26" t="s">
        <v>28</v>
      </c>
      <c r="C33" s="7" t="s">
        <v>16</v>
      </c>
      <c r="D33" s="6" t="s">
        <v>47</v>
      </c>
      <c r="E33" s="16">
        <v>7380048</v>
      </c>
      <c r="F33" s="17">
        <v>7380048</v>
      </c>
      <c r="G33" s="18">
        <v>1</v>
      </c>
      <c r="H33" s="17">
        <v>0</v>
      </c>
      <c r="I33" s="18">
        <v>0</v>
      </c>
      <c r="J33" s="17">
        <v>0</v>
      </c>
      <c r="K33" s="18">
        <v>0</v>
      </c>
    </row>
    <row r="34" spans="1:11" ht="30" x14ac:dyDescent="0.25">
      <c r="A34" s="28" t="s">
        <v>26</v>
      </c>
      <c r="B34" s="26" t="s">
        <v>28</v>
      </c>
      <c r="C34" s="7" t="s">
        <v>16</v>
      </c>
      <c r="D34" s="6" t="s">
        <v>48</v>
      </c>
      <c r="E34" s="16">
        <v>98892650</v>
      </c>
      <c r="F34" s="17">
        <v>98892650</v>
      </c>
      <c r="G34" s="18">
        <v>1</v>
      </c>
      <c r="H34" s="17">
        <v>0</v>
      </c>
      <c r="I34" s="18">
        <v>0</v>
      </c>
      <c r="J34" s="17">
        <v>0</v>
      </c>
      <c r="K34" s="18">
        <v>0</v>
      </c>
    </row>
    <row r="35" spans="1:11" ht="30" x14ac:dyDescent="0.25">
      <c r="A35" s="28" t="s">
        <v>26</v>
      </c>
      <c r="B35" s="26" t="s">
        <v>28</v>
      </c>
      <c r="C35" s="7" t="s">
        <v>16</v>
      </c>
      <c r="D35" s="6" t="s">
        <v>49</v>
      </c>
      <c r="E35" s="16">
        <v>247969631</v>
      </c>
      <c r="F35" s="17">
        <v>247969631</v>
      </c>
      <c r="G35" s="18">
        <v>1</v>
      </c>
      <c r="H35" s="17">
        <v>0</v>
      </c>
      <c r="I35" s="18">
        <v>0</v>
      </c>
      <c r="J35" s="17">
        <v>0</v>
      </c>
      <c r="K35" s="18">
        <v>0</v>
      </c>
    </row>
    <row r="36" spans="1:11" ht="30" x14ac:dyDescent="0.25">
      <c r="A36" s="28" t="s">
        <v>26</v>
      </c>
      <c r="B36" s="26" t="s">
        <v>28</v>
      </c>
      <c r="C36" s="7" t="s">
        <v>16</v>
      </c>
      <c r="D36" s="6" t="s">
        <v>50</v>
      </c>
      <c r="E36" s="16">
        <v>26248691</v>
      </c>
      <c r="F36" s="17">
        <v>26248691</v>
      </c>
      <c r="G36" s="18">
        <v>1</v>
      </c>
      <c r="H36" s="17">
        <v>25453273</v>
      </c>
      <c r="I36" s="18">
        <v>0.96969685078772117</v>
      </c>
      <c r="J36" s="17">
        <v>25453273</v>
      </c>
      <c r="K36" s="18">
        <v>0.96969685078772117</v>
      </c>
    </row>
    <row r="37" spans="1:11" ht="30" x14ac:dyDescent="0.25">
      <c r="A37" s="28" t="s">
        <v>26</v>
      </c>
      <c r="B37" s="26" t="s">
        <v>28</v>
      </c>
      <c r="C37" s="7" t="s">
        <v>16</v>
      </c>
      <c r="D37" s="6" t="s">
        <v>51</v>
      </c>
      <c r="E37" s="16">
        <v>324481317</v>
      </c>
      <c r="F37" s="17">
        <v>324481317</v>
      </c>
      <c r="G37" s="18">
        <v>1</v>
      </c>
      <c r="H37" s="17">
        <v>46162317</v>
      </c>
      <c r="I37" s="18">
        <v>0.14226494587360172</v>
      </c>
      <c r="J37" s="17">
        <v>46162317</v>
      </c>
      <c r="K37" s="18">
        <v>0.14226494587360172</v>
      </c>
    </row>
    <row r="38" spans="1:11" ht="30" x14ac:dyDescent="0.25">
      <c r="A38" s="28" t="s">
        <v>26</v>
      </c>
      <c r="B38" s="26" t="s">
        <v>28</v>
      </c>
      <c r="C38" s="7" t="s">
        <v>16</v>
      </c>
      <c r="D38" s="6" t="s">
        <v>52</v>
      </c>
      <c r="E38" s="16">
        <v>17712116</v>
      </c>
      <c r="F38" s="17">
        <v>17712116</v>
      </c>
      <c r="G38" s="18">
        <v>1</v>
      </c>
      <c r="H38" s="17">
        <v>0</v>
      </c>
      <c r="I38" s="18">
        <v>0</v>
      </c>
      <c r="J38" s="17">
        <v>0</v>
      </c>
      <c r="K38" s="18">
        <v>0</v>
      </c>
    </row>
    <row r="39" spans="1:11" ht="30" x14ac:dyDescent="0.25">
      <c r="A39" s="28" t="s">
        <v>26</v>
      </c>
      <c r="B39" s="25" t="s">
        <v>29</v>
      </c>
      <c r="C39" s="6" t="s">
        <v>16</v>
      </c>
      <c r="D39" s="6" t="s">
        <v>44</v>
      </c>
      <c r="E39" s="16">
        <v>183950790</v>
      </c>
      <c r="F39" s="17">
        <v>183950790</v>
      </c>
      <c r="G39" s="18">
        <v>1</v>
      </c>
      <c r="H39" s="17">
        <v>53226514</v>
      </c>
      <c r="I39" s="18">
        <v>0.28935191852125236</v>
      </c>
      <c r="J39" s="17">
        <v>53226514</v>
      </c>
      <c r="K39" s="18">
        <v>0.28935191852125236</v>
      </c>
    </row>
    <row r="40" spans="1:11" ht="30" x14ac:dyDescent="0.25">
      <c r="A40" s="28" t="s">
        <v>26</v>
      </c>
      <c r="B40" s="26" t="s">
        <v>29</v>
      </c>
      <c r="C40" s="7" t="s">
        <v>16</v>
      </c>
      <c r="D40" s="7" t="s">
        <v>44</v>
      </c>
      <c r="E40" s="19">
        <v>684712476</v>
      </c>
      <c r="F40" s="20">
        <v>645195554</v>
      </c>
      <c r="G40" s="21">
        <v>0.94228683807420499</v>
      </c>
      <c r="H40" s="20">
        <v>642735274</v>
      </c>
      <c r="I40" s="21">
        <v>0.93869368023608202</v>
      </c>
      <c r="J40" s="20">
        <v>642650830</v>
      </c>
      <c r="K40" s="21">
        <v>0.93857035255773547</v>
      </c>
    </row>
    <row r="41" spans="1:11" ht="30" x14ac:dyDescent="0.25">
      <c r="A41" s="28" t="s">
        <v>26</v>
      </c>
      <c r="B41" s="26" t="s">
        <v>29</v>
      </c>
      <c r="C41" s="7" t="s">
        <v>16</v>
      </c>
      <c r="D41" s="6" t="s">
        <v>45</v>
      </c>
      <c r="E41" s="16">
        <v>185272093</v>
      </c>
      <c r="F41" s="17">
        <v>185272093</v>
      </c>
      <c r="G41" s="18">
        <v>1</v>
      </c>
      <c r="H41" s="17">
        <v>0</v>
      </c>
      <c r="I41" s="18">
        <v>0</v>
      </c>
      <c r="J41" s="17">
        <v>0</v>
      </c>
      <c r="K41" s="18">
        <v>0</v>
      </c>
    </row>
    <row r="42" spans="1:11" ht="30" x14ac:dyDescent="0.25">
      <c r="A42" s="28" t="s">
        <v>26</v>
      </c>
      <c r="B42" s="26" t="s">
        <v>29</v>
      </c>
      <c r="C42" s="7" t="s">
        <v>16</v>
      </c>
      <c r="D42" s="7" t="s">
        <v>45</v>
      </c>
      <c r="E42" s="19">
        <v>958597467</v>
      </c>
      <c r="F42" s="20">
        <v>903273778</v>
      </c>
      <c r="G42" s="21">
        <v>0.94228683998807183</v>
      </c>
      <c r="H42" s="20">
        <v>899829383</v>
      </c>
      <c r="I42" s="21">
        <v>0.93869367902262568</v>
      </c>
      <c r="J42" s="20">
        <v>899711165</v>
      </c>
      <c r="K42" s="21">
        <v>0.93857035509984299</v>
      </c>
    </row>
    <row r="43" spans="1:11" ht="30" x14ac:dyDescent="0.25">
      <c r="A43" s="28" t="s">
        <v>26</v>
      </c>
      <c r="B43" s="26" t="s">
        <v>29</v>
      </c>
      <c r="C43" s="7" t="s">
        <v>16</v>
      </c>
      <c r="D43" s="6" t="s">
        <v>46</v>
      </c>
      <c r="E43" s="16">
        <v>6616860</v>
      </c>
      <c r="F43" s="17">
        <v>6616860</v>
      </c>
      <c r="G43" s="18">
        <v>1</v>
      </c>
      <c r="H43" s="17">
        <v>0</v>
      </c>
      <c r="I43" s="18">
        <v>0</v>
      </c>
      <c r="J43" s="17">
        <v>0</v>
      </c>
      <c r="K43" s="18">
        <v>0</v>
      </c>
    </row>
    <row r="44" spans="1:11" ht="30" x14ac:dyDescent="0.25">
      <c r="A44" s="28" t="s">
        <v>26</v>
      </c>
      <c r="B44" s="26" t="s">
        <v>29</v>
      </c>
      <c r="C44" s="7" t="s">
        <v>16</v>
      </c>
      <c r="D44" s="7" t="s">
        <v>46</v>
      </c>
      <c r="E44" s="19">
        <v>34235624</v>
      </c>
      <c r="F44" s="20">
        <v>32259773</v>
      </c>
      <c r="G44" s="21">
        <v>0.94228669528558906</v>
      </c>
      <c r="H44" s="20">
        <v>32136758</v>
      </c>
      <c r="I44" s="21">
        <v>0.93869350825911624</v>
      </c>
      <c r="J44" s="20">
        <v>32132535</v>
      </c>
      <c r="K44" s="21">
        <v>0.93857015721401782</v>
      </c>
    </row>
    <row r="45" spans="1:11" ht="30" x14ac:dyDescent="0.25">
      <c r="A45" s="28" t="s">
        <v>26</v>
      </c>
      <c r="B45" s="26" t="s">
        <v>29</v>
      </c>
      <c r="C45" s="7" t="s">
        <v>16</v>
      </c>
      <c r="D45" s="6" t="s">
        <v>47</v>
      </c>
      <c r="E45" s="16">
        <v>16542151</v>
      </c>
      <c r="F45" s="17">
        <v>16542151</v>
      </c>
      <c r="G45" s="18">
        <v>1</v>
      </c>
      <c r="H45" s="17">
        <v>0</v>
      </c>
      <c r="I45" s="18">
        <v>0</v>
      </c>
      <c r="J45" s="17">
        <v>0</v>
      </c>
      <c r="K45" s="18">
        <v>0</v>
      </c>
    </row>
    <row r="46" spans="1:11" ht="30" x14ac:dyDescent="0.25">
      <c r="A46" s="28" t="s">
        <v>26</v>
      </c>
      <c r="B46" s="26" t="s">
        <v>29</v>
      </c>
      <c r="C46" s="7" t="s">
        <v>16</v>
      </c>
      <c r="D46" s="7" t="s">
        <v>47</v>
      </c>
      <c r="E46" s="19">
        <v>85589060</v>
      </c>
      <c r="F46" s="20">
        <v>80649439</v>
      </c>
      <c r="G46" s="21">
        <v>0.94228677122987448</v>
      </c>
      <c r="H46" s="20">
        <v>80341904</v>
      </c>
      <c r="I46" s="21">
        <v>0.93869361341274227</v>
      </c>
      <c r="J46" s="20">
        <v>80331349</v>
      </c>
      <c r="K46" s="21">
        <v>0.93857029157698424</v>
      </c>
    </row>
    <row r="47" spans="1:11" ht="30" x14ac:dyDescent="0.25">
      <c r="A47" s="28" t="s">
        <v>26</v>
      </c>
      <c r="B47" s="26" t="s">
        <v>29</v>
      </c>
      <c r="C47" s="7" t="s">
        <v>16</v>
      </c>
      <c r="D47" s="6" t="s">
        <v>48</v>
      </c>
      <c r="E47" s="16">
        <v>221664824</v>
      </c>
      <c r="F47" s="17">
        <v>221664824</v>
      </c>
      <c r="G47" s="18">
        <v>1</v>
      </c>
      <c r="H47" s="17">
        <v>0</v>
      </c>
      <c r="I47" s="18">
        <v>0</v>
      </c>
      <c r="J47" s="17">
        <v>0</v>
      </c>
      <c r="K47" s="18">
        <v>0</v>
      </c>
    </row>
    <row r="48" spans="1:11" ht="30" x14ac:dyDescent="0.25">
      <c r="A48" s="28" t="s">
        <v>26</v>
      </c>
      <c r="B48" s="26" t="s">
        <v>29</v>
      </c>
      <c r="C48" s="7" t="s">
        <v>16</v>
      </c>
      <c r="D48" s="7" t="s">
        <v>48</v>
      </c>
      <c r="E48" s="19">
        <v>1146893398</v>
      </c>
      <c r="F48" s="20">
        <v>1080702561</v>
      </c>
      <c r="G48" s="21">
        <v>0.94228684451804645</v>
      </c>
      <c r="H48" s="20">
        <v>1076581587</v>
      </c>
      <c r="I48" s="21">
        <v>0.93869368232251349</v>
      </c>
      <c r="J48" s="20">
        <v>1076440146</v>
      </c>
      <c r="K48" s="21">
        <v>0.93857035699842783</v>
      </c>
    </row>
    <row r="49" spans="1:11" ht="30" x14ac:dyDescent="0.25">
      <c r="A49" s="28" t="s">
        <v>26</v>
      </c>
      <c r="B49" s="26" t="s">
        <v>29</v>
      </c>
      <c r="C49" s="7" t="s">
        <v>16</v>
      </c>
      <c r="D49" s="6" t="s">
        <v>49</v>
      </c>
      <c r="E49" s="16">
        <v>555816277</v>
      </c>
      <c r="F49" s="17">
        <v>555816277</v>
      </c>
      <c r="G49" s="18">
        <v>1</v>
      </c>
      <c r="H49" s="17">
        <v>0</v>
      </c>
      <c r="I49" s="18">
        <v>0</v>
      </c>
      <c r="J49" s="17">
        <v>0</v>
      </c>
      <c r="K49" s="18">
        <v>0</v>
      </c>
    </row>
    <row r="50" spans="1:11" ht="30" x14ac:dyDescent="0.25">
      <c r="A50" s="28" t="s">
        <v>26</v>
      </c>
      <c r="B50" s="26" t="s">
        <v>29</v>
      </c>
      <c r="C50" s="7" t="s">
        <v>16</v>
      </c>
      <c r="D50" s="7" t="s">
        <v>49</v>
      </c>
      <c r="E50" s="19">
        <v>2875792401</v>
      </c>
      <c r="F50" s="20">
        <v>2709821351</v>
      </c>
      <c r="G50" s="21">
        <v>0.94228684589948608</v>
      </c>
      <c r="H50" s="20">
        <v>2699488164</v>
      </c>
      <c r="I50" s="21">
        <v>0.93869368423857935</v>
      </c>
      <c r="J50" s="20">
        <v>2699133507</v>
      </c>
      <c r="K50" s="21">
        <v>0.9385703592726059</v>
      </c>
    </row>
    <row r="51" spans="1:11" ht="30" x14ac:dyDescent="0.25">
      <c r="A51" s="28" t="s">
        <v>26</v>
      </c>
      <c r="B51" s="26" t="s">
        <v>29</v>
      </c>
      <c r="C51" s="7" t="s">
        <v>16</v>
      </c>
      <c r="D51" s="6" t="s">
        <v>50</v>
      </c>
      <c r="E51" s="16">
        <v>25453273</v>
      </c>
      <c r="F51" s="17">
        <v>25453273</v>
      </c>
      <c r="G51" s="18">
        <v>1</v>
      </c>
      <c r="H51" s="17">
        <v>25453273</v>
      </c>
      <c r="I51" s="18">
        <v>1</v>
      </c>
      <c r="J51" s="17">
        <v>25453273</v>
      </c>
      <c r="K51" s="18">
        <v>1</v>
      </c>
    </row>
    <row r="52" spans="1:11" ht="30" x14ac:dyDescent="0.25">
      <c r="A52" s="28" t="s">
        <v>26</v>
      </c>
      <c r="B52" s="26" t="s">
        <v>29</v>
      </c>
      <c r="C52" s="7" t="s">
        <v>16</v>
      </c>
      <c r="D52" s="6" t="s">
        <v>51</v>
      </c>
      <c r="E52" s="16">
        <v>671306678</v>
      </c>
      <c r="F52" s="17">
        <v>671306678</v>
      </c>
      <c r="G52" s="18">
        <v>1</v>
      </c>
      <c r="H52" s="17">
        <v>48292268</v>
      </c>
      <c r="I52" s="18">
        <v>7.1937714285630866E-2</v>
      </c>
      <c r="J52" s="17">
        <v>48292268</v>
      </c>
      <c r="K52" s="18">
        <v>7.1937714285630866E-2</v>
      </c>
    </row>
    <row r="53" spans="1:11" ht="30" x14ac:dyDescent="0.25">
      <c r="A53" s="28" t="s">
        <v>26</v>
      </c>
      <c r="B53" s="26" t="s">
        <v>29</v>
      </c>
      <c r="C53" s="7" t="s">
        <v>16</v>
      </c>
      <c r="D53" s="7" t="s">
        <v>51</v>
      </c>
      <c r="E53" s="19">
        <v>3252384263</v>
      </c>
      <c r="F53" s="20">
        <v>3252384263</v>
      </c>
      <c r="G53" s="21">
        <v>1</v>
      </c>
      <c r="H53" s="20">
        <v>3252384263</v>
      </c>
      <c r="I53" s="21">
        <v>1</v>
      </c>
      <c r="J53" s="20">
        <v>3252384263</v>
      </c>
      <c r="K53" s="21">
        <v>1</v>
      </c>
    </row>
    <row r="54" spans="1:11" ht="30" x14ac:dyDescent="0.25">
      <c r="A54" s="28" t="s">
        <v>26</v>
      </c>
      <c r="B54" s="26" t="s">
        <v>29</v>
      </c>
      <c r="C54" s="7" t="s">
        <v>16</v>
      </c>
      <c r="D54" s="6" t="s">
        <v>52</v>
      </c>
      <c r="E54" s="16">
        <v>39701163</v>
      </c>
      <c r="F54" s="17">
        <v>39701163</v>
      </c>
      <c r="G54" s="18">
        <v>1</v>
      </c>
      <c r="H54" s="17">
        <v>0</v>
      </c>
      <c r="I54" s="18">
        <v>0</v>
      </c>
      <c r="J54" s="17">
        <v>0</v>
      </c>
      <c r="K54" s="18">
        <v>0</v>
      </c>
    </row>
    <row r="55" spans="1:11" ht="30" x14ac:dyDescent="0.25">
      <c r="A55" s="28" t="s">
        <v>26</v>
      </c>
      <c r="B55" s="26" t="s">
        <v>29</v>
      </c>
      <c r="C55" s="7" t="s">
        <v>16</v>
      </c>
      <c r="D55" s="7" t="s">
        <v>52</v>
      </c>
      <c r="E55" s="19">
        <v>205413743</v>
      </c>
      <c r="F55" s="20">
        <v>193558662</v>
      </c>
      <c r="G55" s="21">
        <v>0.94228681671021397</v>
      </c>
      <c r="H55" s="20">
        <v>192820578</v>
      </c>
      <c r="I55" s="21">
        <v>0.93869365887558942</v>
      </c>
      <c r="J55" s="20">
        <v>192795245</v>
      </c>
      <c r="K55" s="21">
        <v>0.93857033217100772</v>
      </c>
    </row>
    <row r="56" spans="1:11" ht="30" x14ac:dyDescent="0.25">
      <c r="A56" s="27" t="s">
        <v>36</v>
      </c>
      <c r="B56" s="25" t="s">
        <v>37</v>
      </c>
      <c r="C56" s="6" t="s">
        <v>16</v>
      </c>
      <c r="D56" s="6" t="s">
        <v>53</v>
      </c>
      <c r="E56" s="16">
        <v>4495987758</v>
      </c>
      <c r="F56" s="17">
        <v>2988459187</v>
      </c>
      <c r="G56" s="18">
        <v>0.66469468954457056</v>
      </c>
      <c r="H56" s="17">
        <v>2853392469</v>
      </c>
      <c r="I56" s="18">
        <v>0.6346530779410543</v>
      </c>
      <c r="J56" s="17">
        <v>2853152549</v>
      </c>
      <c r="K56" s="18">
        <v>0.63459971480642985</v>
      </c>
    </row>
    <row r="57" spans="1:11" ht="30" x14ac:dyDescent="0.25">
      <c r="A57" s="28" t="s">
        <v>36</v>
      </c>
      <c r="B57" s="26" t="s">
        <v>37</v>
      </c>
      <c r="C57" s="7" t="s">
        <v>16</v>
      </c>
      <c r="D57" s="6" t="s">
        <v>54</v>
      </c>
      <c r="E57" s="16">
        <v>2416140208</v>
      </c>
      <c r="F57" s="17">
        <v>1707341760</v>
      </c>
      <c r="G57" s="18">
        <v>0.70664018352365421</v>
      </c>
      <c r="H57" s="17">
        <v>1630229585</v>
      </c>
      <c r="I57" s="18">
        <v>0.67472474469908739</v>
      </c>
      <c r="J57" s="17">
        <v>1630094772</v>
      </c>
      <c r="K57" s="18">
        <v>0.67466894785437059</v>
      </c>
    </row>
    <row r="58" spans="1:11" ht="30" x14ac:dyDescent="0.25">
      <c r="A58" s="28" t="s">
        <v>36</v>
      </c>
      <c r="B58" s="26" t="s">
        <v>37</v>
      </c>
      <c r="C58" s="7" t="s">
        <v>16</v>
      </c>
      <c r="D58" s="6" t="s">
        <v>55</v>
      </c>
      <c r="E58" s="16">
        <v>3203461915</v>
      </c>
      <c r="F58" s="17">
        <v>2281857495</v>
      </c>
      <c r="G58" s="18">
        <v>0.71230985588289719</v>
      </c>
      <c r="H58" s="17">
        <v>2178692315</v>
      </c>
      <c r="I58" s="18">
        <v>0.6801055772813831</v>
      </c>
      <c r="J58" s="17">
        <v>2178510625</v>
      </c>
      <c r="K58" s="18">
        <v>0.68004886051532787</v>
      </c>
    </row>
    <row r="59" spans="1:11" ht="30" x14ac:dyDescent="0.25">
      <c r="A59" s="28" t="s">
        <v>36</v>
      </c>
      <c r="B59" s="26" t="s">
        <v>37</v>
      </c>
      <c r="C59" s="7" t="s">
        <v>16</v>
      </c>
      <c r="D59" s="6" t="s">
        <v>56</v>
      </c>
      <c r="E59" s="16">
        <v>2898431981</v>
      </c>
      <c r="F59" s="17">
        <v>1994091597</v>
      </c>
      <c r="G59" s="18">
        <v>0.68798978553638857</v>
      </c>
      <c r="H59" s="17">
        <v>1903931916</v>
      </c>
      <c r="I59" s="18">
        <v>0.65688342127080612</v>
      </c>
      <c r="J59" s="17">
        <v>1903772274</v>
      </c>
      <c r="K59" s="18">
        <v>0.65682834252441957</v>
      </c>
    </row>
    <row r="60" spans="1:11" ht="30" x14ac:dyDescent="0.25">
      <c r="A60" s="28" t="s">
        <v>36</v>
      </c>
      <c r="B60" s="26" t="s">
        <v>37</v>
      </c>
      <c r="C60" s="7" t="s">
        <v>16</v>
      </c>
      <c r="D60" s="6" t="s">
        <v>44</v>
      </c>
      <c r="E60" s="16">
        <v>3010856686</v>
      </c>
      <c r="F60" s="17">
        <v>2078608093</v>
      </c>
      <c r="G60" s="18">
        <v>0.69037098400106311</v>
      </c>
      <c r="H60" s="17">
        <v>1984450496</v>
      </c>
      <c r="I60" s="18">
        <v>0.65909829093738537</v>
      </c>
      <c r="J60" s="17">
        <v>1984271800</v>
      </c>
      <c r="K60" s="18">
        <v>0.65903894038748012</v>
      </c>
    </row>
    <row r="61" spans="1:11" ht="30" x14ac:dyDescent="0.25">
      <c r="A61" s="28" t="s">
        <v>36</v>
      </c>
      <c r="B61" s="26" t="s">
        <v>37</v>
      </c>
      <c r="C61" s="7" t="s">
        <v>16</v>
      </c>
      <c r="D61" s="6" t="s">
        <v>57</v>
      </c>
      <c r="E61" s="16">
        <v>2111299671</v>
      </c>
      <c r="F61" s="17">
        <v>1466095327</v>
      </c>
      <c r="G61" s="18">
        <v>0.69440418484297672</v>
      </c>
      <c r="H61" s="17">
        <v>1399828609</v>
      </c>
      <c r="I61" s="18">
        <v>0.66301749023480994</v>
      </c>
      <c r="J61" s="17">
        <v>1399711815</v>
      </c>
      <c r="K61" s="18">
        <v>0.66296217170205773</v>
      </c>
    </row>
    <row r="62" spans="1:11" ht="30" x14ac:dyDescent="0.25">
      <c r="A62" s="28" t="s">
        <v>36</v>
      </c>
      <c r="B62" s="26" t="s">
        <v>37</v>
      </c>
      <c r="C62" s="7" t="s">
        <v>16</v>
      </c>
      <c r="D62" s="6" t="s">
        <v>58</v>
      </c>
      <c r="E62" s="16">
        <v>8052654099</v>
      </c>
      <c r="F62" s="17">
        <v>5569117146</v>
      </c>
      <c r="G62" s="18">
        <v>0.69158777684137551</v>
      </c>
      <c r="H62" s="17">
        <v>5317416086</v>
      </c>
      <c r="I62" s="18">
        <v>0.66033086987560174</v>
      </c>
      <c r="J62" s="17">
        <v>5316971704</v>
      </c>
      <c r="K62" s="18">
        <v>0.66027568533712078</v>
      </c>
    </row>
    <row r="63" spans="1:11" ht="30" x14ac:dyDescent="0.25">
      <c r="A63" s="28" t="s">
        <v>36</v>
      </c>
      <c r="B63" s="26" t="s">
        <v>37</v>
      </c>
      <c r="C63" s="7" t="s">
        <v>16</v>
      </c>
      <c r="D63" s="6" t="s">
        <v>59</v>
      </c>
      <c r="E63" s="16">
        <v>3654619481</v>
      </c>
      <c r="F63" s="17">
        <v>2510825290</v>
      </c>
      <c r="G63" s="18">
        <v>0.68702782958760245</v>
      </c>
      <c r="H63" s="17">
        <v>2397372115</v>
      </c>
      <c r="I63" s="18">
        <v>0.65598405729069664</v>
      </c>
      <c r="J63" s="17">
        <v>2397172361</v>
      </c>
      <c r="K63" s="18">
        <v>0.65592939934312133</v>
      </c>
    </row>
    <row r="64" spans="1:11" ht="30" x14ac:dyDescent="0.25">
      <c r="A64" s="28" t="s">
        <v>36</v>
      </c>
      <c r="B64" s="26" t="s">
        <v>37</v>
      </c>
      <c r="C64" s="7" t="s">
        <v>16</v>
      </c>
      <c r="D64" s="6" t="s">
        <v>60</v>
      </c>
      <c r="E64" s="16">
        <v>3382646285</v>
      </c>
      <c r="F64" s="17">
        <v>2327842426</v>
      </c>
      <c r="G64" s="18">
        <v>0.6881719901730724</v>
      </c>
      <c r="H64" s="17">
        <v>2222621829</v>
      </c>
      <c r="I64" s="18">
        <v>0.65706598968269014</v>
      </c>
      <c r="J64" s="17">
        <v>2222435086</v>
      </c>
      <c r="K64" s="18">
        <v>0.65701078349668474</v>
      </c>
    </row>
    <row r="65" spans="1:11" ht="30" x14ac:dyDescent="0.25">
      <c r="A65" s="28" t="s">
        <v>36</v>
      </c>
      <c r="B65" s="26" t="s">
        <v>37</v>
      </c>
      <c r="C65" s="7" t="s">
        <v>16</v>
      </c>
      <c r="D65" s="6" t="s">
        <v>61</v>
      </c>
      <c r="E65" s="16">
        <v>4794765976</v>
      </c>
      <c r="F65" s="17">
        <v>3224624020</v>
      </c>
      <c r="G65" s="18">
        <v>0.67253001213004349</v>
      </c>
      <c r="H65" s="17">
        <v>3078881783</v>
      </c>
      <c r="I65" s="18">
        <v>0.64213390151077521</v>
      </c>
      <c r="J65" s="17">
        <v>3078622993</v>
      </c>
      <c r="K65" s="18">
        <v>0.64207992807363656</v>
      </c>
    </row>
    <row r="66" spans="1:11" ht="30" x14ac:dyDescent="0.25">
      <c r="A66" s="28" t="s">
        <v>36</v>
      </c>
      <c r="B66" s="26" t="s">
        <v>37</v>
      </c>
      <c r="C66" s="7" t="s">
        <v>16</v>
      </c>
      <c r="D66" s="6" t="s">
        <v>62</v>
      </c>
      <c r="E66" s="16">
        <v>3361008187</v>
      </c>
      <c r="F66" s="17">
        <v>2302499099</v>
      </c>
      <c r="G66" s="18">
        <v>0.68506203225145545</v>
      </c>
      <c r="H66" s="17">
        <v>2198428853</v>
      </c>
      <c r="I66" s="18">
        <v>0.65409803567372271</v>
      </c>
      <c r="J66" s="17">
        <v>2198245790</v>
      </c>
      <c r="K66" s="18">
        <v>0.65404356898104754</v>
      </c>
    </row>
    <row r="67" spans="1:11" ht="30" x14ac:dyDescent="0.25">
      <c r="A67" s="28" t="s">
        <v>36</v>
      </c>
      <c r="B67" s="26" t="s">
        <v>37</v>
      </c>
      <c r="C67" s="7" t="s">
        <v>16</v>
      </c>
      <c r="D67" s="6" t="s">
        <v>63</v>
      </c>
      <c r="E67" s="16">
        <v>6897967021</v>
      </c>
      <c r="F67" s="17">
        <v>4732751644</v>
      </c>
      <c r="G67" s="18">
        <v>0.68610818659928763</v>
      </c>
      <c r="H67" s="17">
        <v>4518929653</v>
      </c>
      <c r="I67" s="18">
        <v>0.65511035921782212</v>
      </c>
      <c r="J67" s="17">
        <v>4518554824</v>
      </c>
      <c r="K67" s="18">
        <v>0.65505602016417641</v>
      </c>
    </row>
    <row r="68" spans="1:11" ht="30" x14ac:dyDescent="0.25">
      <c r="A68" s="28" t="s">
        <v>36</v>
      </c>
      <c r="B68" s="26" t="s">
        <v>37</v>
      </c>
      <c r="C68" s="7" t="s">
        <v>16</v>
      </c>
      <c r="D68" s="6" t="s">
        <v>64</v>
      </c>
      <c r="E68" s="16">
        <v>4351418293</v>
      </c>
      <c r="F68" s="17">
        <v>2998904936</v>
      </c>
      <c r="G68" s="18">
        <v>0.68917873071964864</v>
      </c>
      <c r="H68" s="17">
        <v>2863414405</v>
      </c>
      <c r="I68" s="18">
        <v>0.6580416342888229</v>
      </c>
      <c r="J68" s="17">
        <v>2863177549</v>
      </c>
      <c r="K68" s="18">
        <v>0.6579872023808675</v>
      </c>
    </row>
    <row r="69" spans="1:11" ht="30" x14ac:dyDescent="0.25">
      <c r="A69" s="28" t="s">
        <v>36</v>
      </c>
      <c r="B69" s="26" t="s">
        <v>37</v>
      </c>
      <c r="C69" s="7" t="s">
        <v>16</v>
      </c>
      <c r="D69" s="6" t="s">
        <v>65</v>
      </c>
      <c r="E69" s="16">
        <v>11180497678</v>
      </c>
      <c r="F69" s="17">
        <v>7833198033</v>
      </c>
      <c r="G69" s="18">
        <v>0.70061264342583585</v>
      </c>
      <c r="H69" s="17">
        <v>7479443368</v>
      </c>
      <c r="I69" s="18">
        <v>0.6689723108406338</v>
      </c>
      <c r="J69" s="17">
        <v>7478829118</v>
      </c>
      <c r="K69" s="18">
        <v>0.66891737142579821</v>
      </c>
    </row>
    <row r="70" spans="1:11" ht="30" x14ac:dyDescent="0.25">
      <c r="A70" s="28" t="s">
        <v>36</v>
      </c>
      <c r="B70" s="26" t="s">
        <v>37</v>
      </c>
      <c r="C70" s="7" t="s">
        <v>16</v>
      </c>
      <c r="D70" s="6" t="s">
        <v>66</v>
      </c>
      <c r="E70" s="16">
        <v>2039070445</v>
      </c>
      <c r="F70" s="17">
        <v>1417133881</v>
      </c>
      <c r="G70" s="18">
        <v>0.6949901532215087</v>
      </c>
      <c r="H70" s="17">
        <v>1352856270</v>
      </c>
      <c r="I70" s="18">
        <v>0.66346715647678367</v>
      </c>
      <c r="J70" s="17">
        <v>1352736268</v>
      </c>
      <c r="K70" s="18">
        <v>0.66340830515053639</v>
      </c>
    </row>
    <row r="71" spans="1:11" ht="30" x14ac:dyDescent="0.25">
      <c r="A71" s="28" t="s">
        <v>36</v>
      </c>
      <c r="B71" s="26" t="s">
        <v>37</v>
      </c>
      <c r="C71" s="7" t="s">
        <v>16</v>
      </c>
      <c r="D71" s="6" t="s">
        <v>45</v>
      </c>
      <c r="E71" s="16">
        <v>6389770304</v>
      </c>
      <c r="F71" s="17">
        <v>4111235121</v>
      </c>
      <c r="G71" s="18">
        <v>0.64340890601753942</v>
      </c>
      <c r="H71" s="17">
        <v>3924925183</v>
      </c>
      <c r="I71" s="18">
        <v>0.61425137309599287</v>
      </c>
      <c r="J71" s="17">
        <v>3924587613</v>
      </c>
      <c r="K71" s="18">
        <v>0.61419854334094071</v>
      </c>
    </row>
    <row r="72" spans="1:11" ht="30" x14ac:dyDescent="0.25">
      <c r="A72" s="28" t="s">
        <v>36</v>
      </c>
      <c r="B72" s="26" t="s">
        <v>37</v>
      </c>
      <c r="C72" s="7" t="s">
        <v>16</v>
      </c>
      <c r="D72" s="6" t="s">
        <v>67</v>
      </c>
      <c r="E72" s="16">
        <v>2414665720</v>
      </c>
      <c r="F72" s="17">
        <v>1674400507</v>
      </c>
      <c r="G72" s="18">
        <v>0.69342952655160894</v>
      </c>
      <c r="H72" s="17">
        <v>1598739962</v>
      </c>
      <c r="I72" s="18">
        <v>0.66209577116951823</v>
      </c>
      <c r="J72" s="17">
        <v>1598605845</v>
      </c>
      <c r="K72" s="18">
        <v>0.66204022849175159</v>
      </c>
    </row>
    <row r="73" spans="1:11" ht="30" x14ac:dyDescent="0.25">
      <c r="A73" s="28" t="s">
        <v>36</v>
      </c>
      <c r="B73" s="26" t="s">
        <v>37</v>
      </c>
      <c r="C73" s="7" t="s">
        <v>16</v>
      </c>
      <c r="D73" s="6" t="s">
        <v>68</v>
      </c>
      <c r="E73" s="16">
        <v>3065969237</v>
      </c>
      <c r="F73" s="17">
        <v>2111256415</v>
      </c>
      <c r="G73" s="18">
        <v>0.68860978431271846</v>
      </c>
      <c r="H73" s="17">
        <v>2015811365</v>
      </c>
      <c r="I73" s="18">
        <v>0.65747931866806264</v>
      </c>
      <c r="J73" s="17">
        <v>2015643854</v>
      </c>
      <c r="K73" s="18">
        <v>0.65742468309051727</v>
      </c>
    </row>
    <row r="74" spans="1:11" ht="30" x14ac:dyDescent="0.25">
      <c r="A74" s="28" t="s">
        <v>36</v>
      </c>
      <c r="B74" s="26" t="s">
        <v>37</v>
      </c>
      <c r="C74" s="7" t="s">
        <v>16</v>
      </c>
      <c r="D74" s="6" t="s">
        <v>69</v>
      </c>
      <c r="E74" s="16">
        <v>6391756402</v>
      </c>
      <c r="F74" s="17">
        <v>4250410842</v>
      </c>
      <c r="G74" s="18">
        <v>0.66498323382130675</v>
      </c>
      <c r="H74" s="17">
        <v>4058340367</v>
      </c>
      <c r="I74" s="18">
        <v>0.63493351619754046</v>
      </c>
      <c r="J74" s="17">
        <v>4057999676</v>
      </c>
      <c r="K74" s="18">
        <v>0.63488021457298338</v>
      </c>
    </row>
    <row r="75" spans="1:11" ht="30" x14ac:dyDescent="0.25">
      <c r="A75" s="28" t="s">
        <v>36</v>
      </c>
      <c r="B75" s="26" t="s">
        <v>37</v>
      </c>
      <c r="C75" s="7" t="s">
        <v>16</v>
      </c>
      <c r="D75" s="6" t="s">
        <v>70</v>
      </c>
      <c r="E75" s="16">
        <v>5822061297</v>
      </c>
      <c r="F75" s="17">
        <v>3996462392</v>
      </c>
      <c r="G75" s="18">
        <v>0.68643426926118123</v>
      </c>
      <c r="H75" s="17">
        <v>3815815207</v>
      </c>
      <c r="I75" s="18">
        <v>0.65540622338796373</v>
      </c>
      <c r="J75" s="17">
        <v>3815496103</v>
      </c>
      <c r="K75" s="18">
        <v>0.65535141393410856</v>
      </c>
    </row>
    <row r="76" spans="1:11" ht="30" x14ac:dyDescent="0.25">
      <c r="A76" s="28" t="s">
        <v>36</v>
      </c>
      <c r="B76" s="26" t="s">
        <v>37</v>
      </c>
      <c r="C76" s="7" t="s">
        <v>16</v>
      </c>
      <c r="D76" s="6" t="s">
        <v>46</v>
      </c>
      <c r="E76" s="16">
        <v>2460112342</v>
      </c>
      <c r="F76" s="17">
        <v>1660399632</v>
      </c>
      <c r="G76" s="18">
        <v>0.67492837772202841</v>
      </c>
      <c r="H76" s="17">
        <v>1585408225</v>
      </c>
      <c r="I76" s="18">
        <v>0.64444545801152686</v>
      </c>
      <c r="J76" s="17">
        <v>1585276735</v>
      </c>
      <c r="K76" s="18">
        <v>0.64439200923288564</v>
      </c>
    </row>
    <row r="77" spans="1:11" ht="30" x14ac:dyDescent="0.25">
      <c r="A77" s="28" t="s">
        <v>36</v>
      </c>
      <c r="B77" s="26" t="s">
        <v>37</v>
      </c>
      <c r="C77" s="7" t="s">
        <v>16</v>
      </c>
      <c r="D77" s="6" t="s">
        <v>71</v>
      </c>
      <c r="E77" s="16">
        <v>2651095681</v>
      </c>
      <c r="F77" s="17">
        <v>1878670488</v>
      </c>
      <c r="G77" s="18">
        <v>0.70863926242426711</v>
      </c>
      <c r="H77" s="17">
        <v>1793790443</v>
      </c>
      <c r="I77" s="18">
        <v>0.67662229464437051</v>
      </c>
      <c r="J77" s="17">
        <v>1793641313</v>
      </c>
      <c r="K77" s="18">
        <v>0.6765660424309673</v>
      </c>
    </row>
    <row r="78" spans="1:11" ht="30" x14ac:dyDescent="0.25">
      <c r="A78" s="28" t="s">
        <v>36</v>
      </c>
      <c r="B78" s="26" t="s">
        <v>37</v>
      </c>
      <c r="C78" s="7" t="s">
        <v>16</v>
      </c>
      <c r="D78" s="6" t="s">
        <v>72</v>
      </c>
      <c r="E78" s="16">
        <v>6104600193</v>
      </c>
      <c r="F78" s="17">
        <v>4415769191</v>
      </c>
      <c r="G78" s="18">
        <v>0.72335108793258196</v>
      </c>
      <c r="H78" s="17">
        <v>4216273718</v>
      </c>
      <c r="I78" s="18">
        <v>0.69067155664587188</v>
      </c>
      <c r="J78" s="17">
        <v>4215927174</v>
      </c>
      <c r="K78" s="18">
        <v>0.6906147889642803</v>
      </c>
    </row>
    <row r="79" spans="1:11" ht="30" x14ac:dyDescent="0.25">
      <c r="A79" s="28" t="s">
        <v>36</v>
      </c>
      <c r="B79" s="26" t="s">
        <v>37</v>
      </c>
      <c r="C79" s="7" t="s">
        <v>16</v>
      </c>
      <c r="D79" s="6" t="s">
        <v>73</v>
      </c>
      <c r="E79" s="16">
        <v>6057439938</v>
      </c>
      <c r="F79" s="17">
        <v>4010414025</v>
      </c>
      <c r="G79" s="18">
        <v>0.66206418322723448</v>
      </c>
      <c r="H79" s="17">
        <v>3829181705</v>
      </c>
      <c r="I79" s="18">
        <v>0.63214522045501131</v>
      </c>
      <c r="J79" s="17">
        <v>3828859728</v>
      </c>
      <c r="K79" s="18">
        <v>0.63209206648183192</v>
      </c>
    </row>
    <row r="80" spans="1:11" ht="30" x14ac:dyDescent="0.25">
      <c r="A80" s="28" t="s">
        <v>36</v>
      </c>
      <c r="B80" s="26" t="s">
        <v>37</v>
      </c>
      <c r="C80" s="7" t="s">
        <v>16</v>
      </c>
      <c r="D80" s="6" t="s">
        <v>74</v>
      </c>
      <c r="E80" s="16">
        <v>2724821197</v>
      </c>
      <c r="F80" s="17">
        <v>1879733124</v>
      </c>
      <c r="G80" s="18">
        <v>0.68985558614619069</v>
      </c>
      <c r="H80" s="17">
        <v>1794813155</v>
      </c>
      <c r="I80" s="18">
        <v>0.65869024983219848</v>
      </c>
      <c r="J80" s="17">
        <v>1794663077</v>
      </c>
      <c r="K80" s="18">
        <v>0.65863517172279251</v>
      </c>
    </row>
    <row r="81" spans="1:11" ht="30" x14ac:dyDescent="0.25">
      <c r="A81" s="28" t="s">
        <v>36</v>
      </c>
      <c r="B81" s="26" t="s">
        <v>37</v>
      </c>
      <c r="C81" s="7" t="s">
        <v>16</v>
      </c>
      <c r="D81" s="6" t="s">
        <v>75</v>
      </c>
      <c r="E81" s="16">
        <v>3711548387</v>
      </c>
      <c r="F81" s="17">
        <v>2484326534</v>
      </c>
      <c r="G81" s="18">
        <v>0.66935043678847239</v>
      </c>
      <c r="H81" s="17">
        <v>2372085143</v>
      </c>
      <c r="I81" s="18">
        <v>0.63910931386706993</v>
      </c>
      <c r="J81" s="17">
        <v>2371886220</v>
      </c>
      <c r="K81" s="18">
        <v>0.63905571817619955</v>
      </c>
    </row>
    <row r="82" spans="1:11" ht="30" x14ac:dyDescent="0.25">
      <c r="A82" s="28" t="s">
        <v>36</v>
      </c>
      <c r="B82" s="26" t="s">
        <v>37</v>
      </c>
      <c r="C82" s="7" t="s">
        <v>16</v>
      </c>
      <c r="D82" s="6" t="s">
        <v>76</v>
      </c>
      <c r="E82" s="16">
        <v>2316601490</v>
      </c>
      <c r="F82" s="17">
        <v>1627933132</v>
      </c>
      <c r="G82" s="18">
        <v>0.70272471939055858</v>
      </c>
      <c r="H82" s="17">
        <v>1554386973</v>
      </c>
      <c r="I82" s="18">
        <v>0.67097728276087742</v>
      </c>
      <c r="J82" s="17">
        <v>1554257658</v>
      </c>
      <c r="K82" s="18">
        <v>0.67092146176595957</v>
      </c>
    </row>
    <row r="83" spans="1:11" ht="30" x14ac:dyDescent="0.25">
      <c r="A83" s="28" t="s">
        <v>36</v>
      </c>
      <c r="B83" s="26" t="s">
        <v>37</v>
      </c>
      <c r="C83" s="7" t="s">
        <v>16</v>
      </c>
      <c r="D83" s="6" t="s">
        <v>77</v>
      </c>
      <c r="E83" s="16">
        <v>25228153174</v>
      </c>
      <c r="F83" s="17">
        <v>17656216341</v>
      </c>
      <c r="G83" s="18">
        <v>0.6998616275723426</v>
      </c>
      <c r="H83" s="17">
        <v>16857935114</v>
      </c>
      <c r="I83" s="18">
        <v>0.66821915174407998</v>
      </c>
      <c r="J83" s="17">
        <v>16856531872</v>
      </c>
      <c r="K83" s="18">
        <v>0.66816352967811576</v>
      </c>
    </row>
    <row r="84" spans="1:11" ht="30" x14ac:dyDescent="0.25">
      <c r="A84" s="28" t="s">
        <v>36</v>
      </c>
      <c r="B84" s="26" t="s">
        <v>37</v>
      </c>
      <c r="C84" s="7" t="s">
        <v>16</v>
      </c>
      <c r="D84" s="6" t="s">
        <v>78</v>
      </c>
      <c r="E84" s="16">
        <v>5435118242</v>
      </c>
      <c r="F84" s="17">
        <v>3788472888</v>
      </c>
      <c r="G84" s="18">
        <v>0.69703596487091846</v>
      </c>
      <c r="H84" s="17">
        <v>3617206699</v>
      </c>
      <c r="I84" s="18">
        <v>0.66552493210689567</v>
      </c>
      <c r="J84" s="17">
        <v>3616904184</v>
      </c>
      <c r="K84" s="18">
        <v>0.66546927278422219</v>
      </c>
    </row>
    <row r="85" spans="1:11" ht="30" x14ac:dyDescent="0.25">
      <c r="A85" s="28" t="s">
        <v>36</v>
      </c>
      <c r="B85" s="26" t="s">
        <v>37</v>
      </c>
      <c r="C85" s="7" t="s">
        <v>16</v>
      </c>
      <c r="D85" s="6" t="s">
        <v>79</v>
      </c>
      <c r="E85" s="16">
        <v>4326711611</v>
      </c>
      <c r="F85" s="17">
        <v>2920801585</v>
      </c>
      <c r="G85" s="18">
        <v>0.67506269139230601</v>
      </c>
      <c r="H85" s="17">
        <v>2788737763</v>
      </c>
      <c r="I85" s="18">
        <v>0.64453978303293025</v>
      </c>
      <c r="J85" s="17">
        <v>2788503617</v>
      </c>
      <c r="K85" s="18">
        <v>0.64448566664592521</v>
      </c>
    </row>
    <row r="86" spans="1:11" ht="30" x14ac:dyDescent="0.25">
      <c r="A86" s="28" t="s">
        <v>36</v>
      </c>
      <c r="B86" s="26" t="s">
        <v>37</v>
      </c>
      <c r="C86" s="7" t="s">
        <v>16</v>
      </c>
      <c r="D86" s="6" t="s">
        <v>80</v>
      </c>
      <c r="E86" s="16">
        <v>1445083380</v>
      </c>
      <c r="F86" s="17">
        <v>999826346</v>
      </c>
      <c r="G86" s="18">
        <v>0.69188142347883064</v>
      </c>
      <c r="H86" s="17">
        <v>954654187</v>
      </c>
      <c r="I86" s="18">
        <v>0.66062221752214745</v>
      </c>
      <c r="J86" s="17">
        <v>954574865</v>
      </c>
      <c r="K86" s="18">
        <v>0.66056732657184114</v>
      </c>
    </row>
    <row r="87" spans="1:11" ht="30" x14ac:dyDescent="0.25">
      <c r="A87" s="28" t="s">
        <v>36</v>
      </c>
      <c r="B87" s="26" t="s">
        <v>37</v>
      </c>
      <c r="C87" s="7" t="s">
        <v>16</v>
      </c>
      <c r="D87" s="6" t="s">
        <v>47</v>
      </c>
      <c r="E87" s="16">
        <v>1422598025</v>
      </c>
      <c r="F87" s="17">
        <v>998976668</v>
      </c>
      <c r="G87" s="18">
        <v>0.70221991767491732</v>
      </c>
      <c r="H87" s="17">
        <v>953809944</v>
      </c>
      <c r="I87" s="18">
        <v>0.67047045422405949</v>
      </c>
      <c r="J87" s="17">
        <v>953730377</v>
      </c>
      <c r="K87" s="18">
        <v>0.67041452345612529</v>
      </c>
    </row>
    <row r="88" spans="1:11" ht="30" x14ac:dyDescent="0.25">
      <c r="A88" s="28" t="s">
        <v>36</v>
      </c>
      <c r="B88" s="26" t="s">
        <v>37</v>
      </c>
      <c r="C88" s="7" t="s">
        <v>16</v>
      </c>
      <c r="D88" s="6" t="s">
        <v>81</v>
      </c>
      <c r="E88" s="16">
        <v>10778758083</v>
      </c>
      <c r="F88" s="17">
        <v>7379307382</v>
      </c>
      <c r="G88" s="18">
        <v>0.68461573450084823</v>
      </c>
      <c r="H88" s="17">
        <v>7045640328</v>
      </c>
      <c r="I88" s="18">
        <v>0.65365975131329979</v>
      </c>
      <c r="J88" s="17">
        <v>7045050569</v>
      </c>
      <c r="K88" s="18">
        <v>0.65360503638274303</v>
      </c>
    </row>
    <row r="89" spans="1:11" ht="30" x14ac:dyDescent="0.25">
      <c r="A89" s="28" t="s">
        <v>36</v>
      </c>
      <c r="B89" s="26" t="s">
        <v>37</v>
      </c>
      <c r="C89" s="7" t="s">
        <v>16</v>
      </c>
      <c r="D89" s="6" t="s">
        <v>82</v>
      </c>
      <c r="E89" s="16">
        <v>4261827490</v>
      </c>
      <c r="F89" s="17">
        <v>2873730264</v>
      </c>
      <c r="G89" s="18">
        <v>0.67429530424282846</v>
      </c>
      <c r="H89" s="17">
        <v>2743868740</v>
      </c>
      <c r="I89" s="18">
        <v>0.64382445006003752</v>
      </c>
      <c r="J89" s="17">
        <v>2743639621</v>
      </c>
      <c r="K89" s="18">
        <v>0.64377068931994708</v>
      </c>
    </row>
    <row r="90" spans="1:11" ht="30" x14ac:dyDescent="0.25">
      <c r="A90" s="28" t="s">
        <v>36</v>
      </c>
      <c r="B90" s="26" t="s">
        <v>37</v>
      </c>
      <c r="C90" s="7" t="s">
        <v>16</v>
      </c>
      <c r="D90" s="6" t="s">
        <v>83</v>
      </c>
      <c r="E90" s="16">
        <v>4048551417</v>
      </c>
      <c r="F90" s="17">
        <v>2851764022</v>
      </c>
      <c r="G90" s="18">
        <v>0.70439120768612429</v>
      </c>
      <c r="H90" s="17">
        <v>2722842984</v>
      </c>
      <c r="I90" s="18">
        <v>0.67254746291888334</v>
      </c>
      <c r="J90" s="17">
        <v>2722614708</v>
      </c>
      <c r="K90" s="18">
        <v>0.67249107830708332</v>
      </c>
    </row>
    <row r="91" spans="1:11" ht="30" x14ac:dyDescent="0.25">
      <c r="A91" s="28" t="s">
        <v>36</v>
      </c>
      <c r="B91" s="26" t="s">
        <v>37</v>
      </c>
      <c r="C91" s="7" t="s">
        <v>16</v>
      </c>
      <c r="D91" s="6" t="s">
        <v>84</v>
      </c>
      <c r="E91" s="16">
        <v>2936271244</v>
      </c>
      <c r="F91" s="17">
        <v>2047455771</v>
      </c>
      <c r="G91" s="18">
        <v>0.697297899566938</v>
      </c>
      <c r="H91" s="17">
        <v>1954911807</v>
      </c>
      <c r="I91" s="18">
        <v>0.66578038762416192</v>
      </c>
      <c r="J91" s="17">
        <v>1954748181</v>
      </c>
      <c r="K91" s="18">
        <v>0.66572466184598855</v>
      </c>
    </row>
    <row r="92" spans="1:11" ht="30" x14ac:dyDescent="0.25">
      <c r="A92" s="28" t="s">
        <v>36</v>
      </c>
      <c r="B92" s="26" t="s">
        <v>37</v>
      </c>
      <c r="C92" s="7" t="s">
        <v>16</v>
      </c>
      <c r="D92" s="6" t="s">
        <v>85</v>
      </c>
      <c r="E92" s="16">
        <v>2531614458</v>
      </c>
      <c r="F92" s="17">
        <v>1699518356</v>
      </c>
      <c r="G92" s="18">
        <v>0.67131800050732682</v>
      </c>
      <c r="H92" s="17">
        <v>1622633800</v>
      </c>
      <c r="I92" s="18">
        <v>0.64094822767045523</v>
      </c>
      <c r="J92" s="17">
        <v>1622496396</v>
      </c>
      <c r="K92" s="18">
        <v>0.64089395242346181</v>
      </c>
    </row>
    <row r="93" spans="1:11" ht="30" x14ac:dyDescent="0.25">
      <c r="A93" s="28" t="s">
        <v>36</v>
      </c>
      <c r="B93" s="26" t="s">
        <v>37</v>
      </c>
      <c r="C93" s="7" t="s">
        <v>16</v>
      </c>
      <c r="D93" s="6" t="s">
        <v>86</v>
      </c>
      <c r="E93" s="16">
        <v>3294893332</v>
      </c>
      <c r="F93" s="17">
        <v>2273517142</v>
      </c>
      <c r="G93" s="18">
        <v>0.69001236547465872</v>
      </c>
      <c r="H93" s="17">
        <v>2170793750</v>
      </c>
      <c r="I93" s="18">
        <v>0.6588358199390717</v>
      </c>
      <c r="J93" s="17">
        <v>2170614389</v>
      </c>
      <c r="K93" s="18">
        <v>0.65878138388244489</v>
      </c>
    </row>
    <row r="94" spans="1:11" ht="30" x14ac:dyDescent="0.25">
      <c r="A94" s="28" t="s">
        <v>36</v>
      </c>
      <c r="B94" s="26" t="s">
        <v>37</v>
      </c>
      <c r="C94" s="7" t="s">
        <v>16</v>
      </c>
      <c r="D94" s="6" t="s">
        <v>87</v>
      </c>
      <c r="E94" s="16">
        <v>2999925933</v>
      </c>
      <c r="F94" s="17">
        <v>2039360245</v>
      </c>
      <c r="G94" s="18">
        <v>0.67980353200273491</v>
      </c>
      <c r="H94" s="17">
        <v>1947066489</v>
      </c>
      <c r="I94" s="18">
        <v>0.64903818710380146</v>
      </c>
      <c r="J94" s="17">
        <v>1946900222</v>
      </c>
      <c r="K94" s="18">
        <v>0.64898276340211225</v>
      </c>
    </row>
    <row r="95" spans="1:11" ht="30" x14ac:dyDescent="0.25">
      <c r="A95" s="28" t="s">
        <v>36</v>
      </c>
      <c r="B95" s="26" t="s">
        <v>37</v>
      </c>
      <c r="C95" s="7" t="s">
        <v>16</v>
      </c>
      <c r="D95" s="6" t="s">
        <v>16</v>
      </c>
      <c r="E95" s="16">
        <v>1880962200</v>
      </c>
      <c r="F95" s="17">
        <v>1250646538</v>
      </c>
      <c r="G95" s="18">
        <v>0.66489722015678998</v>
      </c>
      <c r="H95" s="17">
        <v>1194130608</v>
      </c>
      <c r="I95" s="18">
        <v>0.63485093320854613</v>
      </c>
      <c r="J95" s="17">
        <v>1194030578</v>
      </c>
      <c r="K95" s="18">
        <v>0.63479775297983132</v>
      </c>
    </row>
    <row r="96" spans="1:11" ht="30" x14ac:dyDescent="0.25">
      <c r="A96" s="28" t="s">
        <v>36</v>
      </c>
      <c r="B96" s="26" t="s">
        <v>37</v>
      </c>
      <c r="C96" s="7" t="s">
        <v>16</v>
      </c>
      <c r="D96" s="6" t="s">
        <v>48</v>
      </c>
      <c r="E96" s="16">
        <v>7043431573</v>
      </c>
      <c r="F96" s="17">
        <v>4655110608</v>
      </c>
      <c r="G96" s="18">
        <v>0.66091514622569902</v>
      </c>
      <c r="H96" s="17">
        <v>4444405147</v>
      </c>
      <c r="I96" s="18">
        <v>0.63099997507422367</v>
      </c>
      <c r="J96" s="17">
        <v>4444027604</v>
      </c>
      <c r="K96" s="18">
        <v>0.63094637293496991</v>
      </c>
    </row>
    <row r="97" spans="1:11" ht="30" x14ac:dyDescent="0.25">
      <c r="A97" s="28" t="s">
        <v>36</v>
      </c>
      <c r="B97" s="26" t="s">
        <v>37</v>
      </c>
      <c r="C97" s="7" t="s">
        <v>16</v>
      </c>
      <c r="D97" s="6" t="s">
        <v>88</v>
      </c>
      <c r="E97" s="16">
        <v>2718432674</v>
      </c>
      <c r="F97" s="17">
        <v>1849373716</v>
      </c>
      <c r="G97" s="18">
        <v>0.68030881680022071</v>
      </c>
      <c r="H97" s="17">
        <v>1765828862</v>
      </c>
      <c r="I97" s="18">
        <v>0.64957608804844724</v>
      </c>
      <c r="J97" s="17">
        <v>1765680662</v>
      </c>
      <c r="K97" s="18">
        <v>0.64952157134055988</v>
      </c>
    </row>
    <row r="98" spans="1:11" ht="30" x14ac:dyDescent="0.25">
      <c r="A98" s="28" t="s">
        <v>36</v>
      </c>
      <c r="B98" s="26" t="s">
        <v>37</v>
      </c>
      <c r="C98" s="7" t="s">
        <v>16</v>
      </c>
      <c r="D98" s="6" t="s">
        <v>89</v>
      </c>
      <c r="E98" s="16">
        <v>57741968023</v>
      </c>
      <c r="F98" s="17">
        <v>42149630647</v>
      </c>
      <c r="G98" s="18">
        <v>0.7299652590679071</v>
      </c>
      <c r="H98" s="17">
        <v>40236870947</v>
      </c>
      <c r="I98" s="18">
        <v>0.6968392717576356</v>
      </c>
      <c r="J98" s="17">
        <v>40233420313</v>
      </c>
      <c r="K98" s="18">
        <v>0.69677951220807144</v>
      </c>
    </row>
    <row r="99" spans="1:11" ht="30" x14ac:dyDescent="0.25">
      <c r="A99" s="28" t="s">
        <v>36</v>
      </c>
      <c r="B99" s="26" t="s">
        <v>37</v>
      </c>
      <c r="C99" s="7" t="s">
        <v>16</v>
      </c>
      <c r="D99" s="6" t="s">
        <v>90</v>
      </c>
      <c r="E99" s="16">
        <v>5045326555</v>
      </c>
      <c r="F99" s="17">
        <v>3365768168</v>
      </c>
      <c r="G99" s="18">
        <v>0.66710610924965197</v>
      </c>
      <c r="H99" s="17">
        <v>3213716799</v>
      </c>
      <c r="I99" s="18">
        <v>0.63696903737879063</v>
      </c>
      <c r="J99" s="17">
        <v>3213446669</v>
      </c>
      <c r="K99" s="18">
        <v>0.63691549674132042</v>
      </c>
    </row>
    <row r="100" spans="1:11" ht="30" x14ac:dyDescent="0.25">
      <c r="A100" s="28" t="s">
        <v>36</v>
      </c>
      <c r="B100" s="26" t="s">
        <v>37</v>
      </c>
      <c r="C100" s="7" t="s">
        <v>16</v>
      </c>
      <c r="D100" s="6" t="s">
        <v>91</v>
      </c>
      <c r="E100" s="16">
        <v>3588766112</v>
      </c>
      <c r="F100" s="17">
        <v>2559340163</v>
      </c>
      <c r="G100" s="18">
        <v>0.71315323515850226</v>
      </c>
      <c r="H100" s="17">
        <v>2443690811</v>
      </c>
      <c r="I100" s="18">
        <v>0.68092785507221154</v>
      </c>
      <c r="J100" s="17">
        <v>2443487705</v>
      </c>
      <c r="K100" s="18">
        <v>0.68087126013298693</v>
      </c>
    </row>
    <row r="101" spans="1:11" ht="30" x14ac:dyDescent="0.25">
      <c r="A101" s="28" t="s">
        <v>36</v>
      </c>
      <c r="B101" s="26" t="s">
        <v>37</v>
      </c>
      <c r="C101" s="7" t="s">
        <v>16</v>
      </c>
      <c r="D101" s="6" t="s">
        <v>92</v>
      </c>
      <c r="E101" s="16">
        <v>3905935499</v>
      </c>
      <c r="F101" s="17">
        <v>2534066831</v>
      </c>
      <c r="G101" s="18">
        <v>0.64877334294147293</v>
      </c>
      <c r="H101" s="17">
        <v>2419547170</v>
      </c>
      <c r="I101" s="18">
        <v>0.61945394915493457</v>
      </c>
      <c r="J101" s="17">
        <v>2419344878</v>
      </c>
      <c r="K101" s="18">
        <v>0.61940215823313061</v>
      </c>
    </row>
    <row r="102" spans="1:11" ht="30" x14ac:dyDescent="0.25">
      <c r="A102" s="28" t="s">
        <v>36</v>
      </c>
      <c r="B102" s="26" t="s">
        <v>37</v>
      </c>
      <c r="C102" s="7" t="s">
        <v>16</v>
      </c>
      <c r="D102" s="6" t="s">
        <v>93</v>
      </c>
      <c r="E102" s="16">
        <v>3482835570</v>
      </c>
      <c r="F102" s="17">
        <v>2453567927</v>
      </c>
      <c r="G102" s="18">
        <v>0.70447423591691405</v>
      </c>
      <c r="H102" s="17">
        <v>2342707840</v>
      </c>
      <c r="I102" s="18">
        <v>0.67264382510024723</v>
      </c>
      <c r="J102" s="17">
        <v>2342511683</v>
      </c>
      <c r="K102" s="18">
        <v>0.67258750403769418</v>
      </c>
    </row>
    <row r="103" spans="1:11" ht="30" x14ac:dyDescent="0.25">
      <c r="A103" s="28" t="s">
        <v>36</v>
      </c>
      <c r="B103" s="26" t="s">
        <v>37</v>
      </c>
      <c r="C103" s="7" t="s">
        <v>16</v>
      </c>
      <c r="D103" s="6" t="s">
        <v>94</v>
      </c>
      <c r="E103" s="16">
        <v>5855816123</v>
      </c>
      <c r="F103" s="17">
        <v>4033536143</v>
      </c>
      <c r="G103" s="18">
        <v>0.68880853808872233</v>
      </c>
      <c r="H103" s="17">
        <v>3851271942</v>
      </c>
      <c r="I103" s="18">
        <v>0.65768320949718451</v>
      </c>
      <c r="J103" s="17">
        <v>3850950358</v>
      </c>
      <c r="K103" s="18">
        <v>0.65762829247225663</v>
      </c>
    </row>
    <row r="104" spans="1:11" ht="30" x14ac:dyDescent="0.25">
      <c r="A104" s="28" t="s">
        <v>36</v>
      </c>
      <c r="B104" s="26" t="s">
        <v>37</v>
      </c>
      <c r="C104" s="7" t="s">
        <v>16</v>
      </c>
      <c r="D104" s="6" t="s">
        <v>49</v>
      </c>
      <c r="E104" s="16">
        <v>6831938612</v>
      </c>
      <c r="F104" s="17">
        <v>4613700535</v>
      </c>
      <c r="G104" s="18">
        <v>0.67531352329428684</v>
      </c>
      <c r="H104" s="17">
        <v>4405306522</v>
      </c>
      <c r="I104" s="18">
        <v>0.64481061265133044</v>
      </c>
      <c r="J104" s="17">
        <v>4404939600</v>
      </c>
      <c r="K104" s="18">
        <v>0.64475690578702172</v>
      </c>
    </row>
    <row r="105" spans="1:11" ht="30" x14ac:dyDescent="0.25">
      <c r="A105" s="28" t="s">
        <v>36</v>
      </c>
      <c r="B105" s="26" t="s">
        <v>37</v>
      </c>
      <c r="C105" s="7" t="s">
        <v>16</v>
      </c>
      <c r="D105" s="6" t="s">
        <v>50</v>
      </c>
      <c r="E105" s="16">
        <v>2537143517</v>
      </c>
      <c r="F105" s="17">
        <v>1705217741</v>
      </c>
      <c r="G105" s="18">
        <v>0.67210141230650766</v>
      </c>
      <c r="H105" s="17">
        <v>1627960561</v>
      </c>
      <c r="I105" s="18">
        <v>0.64165095513593684</v>
      </c>
      <c r="J105" s="17">
        <v>1627819965</v>
      </c>
      <c r="K105" s="18">
        <v>0.64159554006025898</v>
      </c>
    </row>
    <row r="106" spans="1:11" ht="30" x14ac:dyDescent="0.25">
      <c r="A106" s="28" t="s">
        <v>36</v>
      </c>
      <c r="B106" s="26" t="s">
        <v>37</v>
      </c>
      <c r="C106" s="7" t="s">
        <v>16</v>
      </c>
      <c r="D106" s="6" t="s">
        <v>95</v>
      </c>
      <c r="E106" s="16">
        <v>11209573238</v>
      </c>
      <c r="F106" s="17">
        <v>7537594776</v>
      </c>
      <c r="G106" s="18">
        <v>0.67242477621251973</v>
      </c>
      <c r="H106" s="17">
        <v>7196916898</v>
      </c>
      <c r="I106" s="18">
        <v>0.64203308593432828</v>
      </c>
      <c r="J106" s="17">
        <v>7196314339</v>
      </c>
      <c r="K106" s="18">
        <v>0.64197933196999735</v>
      </c>
    </row>
    <row r="107" spans="1:11" ht="30" x14ac:dyDescent="0.25">
      <c r="A107" s="28" t="s">
        <v>36</v>
      </c>
      <c r="B107" s="26" t="s">
        <v>37</v>
      </c>
      <c r="C107" s="7" t="s">
        <v>16</v>
      </c>
      <c r="D107" s="6" t="s">
        <v>51</v>
      </c>
      <c r="E107" s="16">
        <v>55206634642</v>
      </c>
      <c r="F107" s="17">
        <v>37700867650</v>
      </c>
      <c r="G107" s="18">
        <v>0.68290465257445709</v>
      </c>
      <c r="H107" s="17">
        <v>35997989550</v>
      </c>
      <c r="I107" s="18">
        <v>0.65205911904315783</v>
      </c>
      <c r="J107" s="17">
        <v>35995006680</v>
      </c>
      <c r="K107" s="18">
        <v>0.65200508803729518</v>
      </c>
    </row>
    <row r="108" spans="1:11" ht="30" x14ac:dyDescent="0.25">
      <c r="A108" s="28" t="s">
        <v>36</v>
      </c>
      <c r="B108" s="26" t="s">
        <v>37</v>
      </c>
      <c r="C108" s="7" t="s">
        <v>16</v>
      </c>
      <c r="D108" s="6" t="s">
        <v>96</v>
      </c>
      <c r="E108" s="16">
        <v>2974974808</v>
      </c>
      <c r="F108" s="17">
        <v>2002852910</v>
      </c>
      <c r="G108" s="18">
        <v>0.67323356978154281</v>
      </c>
      <c r="H108" s="17">
        <v>1912301308</v>
      </c>
      <c r="I108" s="18">
        <v>0.64279579876025628</v>
      </c>
      <c r="J108" s="17">
        <v>1912140723</v>
      </c>
      <c r="K108" s="18">
        <v>0.64274182015191039</v>
      </c>
    </row>
    <row r="109" spans="1:11" ht="30" x14ac:dyDescent="0.25">
      <c r="A109" s="28" t="s">
        <v>36</v>
      </c>
      <c r="B109" s="26" t="s">
        <v>37</v>
      </c>
      <c r="C109" s="7" t="s">
        <v>16</v>
      </c>
      <c r="D109" s="6" t="s">
        <v>97</v>
      </c>
      <c r="E109" s="16">
        <v>6173078636</v>
      </c>
      <c r="F109" s="17">
        <v>4214738921</v>
      </c>
      <c r="G109" s="18">
        <v>0.68276125569186741</v>
      </c>
      <c r="H109" s="17">
        <v>4024343968</v>
      </c>
      <c r="I109" s="18">
        <v>0.65191846812560195</v>
      </c>
      <c r="J109" s="17">
        <v>4024004576</v>
      </c>
      <c r="K109" s="18">
        <v>0.65186348875144962</v>
      </c>
    </row>
    <row r="110" spans="1:11" ht="30" x14ac:dyDescent="0.25">
      <c r="A110" s="28" t="s">
        <v>36</v>
      </c>
      <c r="B110" s="26" t="s">
        <v>37</v>
      </c>
      <c r="C110" s="7" t="s">
        <v>16</v>
      </c>
      <c r="D110" s="6" t="s">
        <v>98</v>
      </c>
      <c r="E110" s="16">
        <v>4497608035</v>
      </c>
      <c r="F110" s="17">
        <v>3267038305</v>
      </c>
      <c r="G110" s="18">
        <v>0.72639462567128754</v>
      </c>
      <c r="H110" s="17">
        <v>3119418754</v>
      </c>
      <c r="I110" s="18">
        <v>0.69357283465454322</v>
      </c>
      <c r="J110" s="17">
        <v>3119159233</v>
      </c>
      <c r="K110" s="18">
        <v>0.69351513264983755</v>
      </c>
    </row>
    <row r="111" spans="1:11" ht="30" x14ac:dyDescent="0.25">
      <c r="A111" s="28" t="s">
        <v>36</v>
      </c>
      <c r="B111" s="26" t="s">
        <v>37</v>
      </c>
      <c r="C111" s="7" t="s">
        <v>16</v>
      </c>
      <c r="D111" s="6" t="s">
        <v>99</v>
      </c>
      <c r="E111" s="16">
        <v>3237605132</v>
      </c>
      <c r="F111" s="17">
        <v>2166109606</v>
      </c>
      <c r="G111" s="18">
        <v>0.66904687807370322</v>
      </c>
      <c r="H111" s="17">
        <v>2068195410</v>
      </c>
      <c r="I111" s="18">
        <v>0.63880409304960295</v>
      </c>
      <c r="J111" s="17">
        <v>2068022223</v>
      </c>
      <c r="K111" s="18">
        <v>0.6387506007326158</v>
      </c>
    </row>
    <row r="112" spans="1:11" ht="30" x14ac:dyDescent="0.25">
      <c r="A112" s="28" t="s">
        <v>36</v>
      </c>
      <c r="B112" s="26" t="s">
        <v>37</v>
      </c>
      <c r="C112" s="7" t="s">
        <v>16</v>
      </c>
      <c r="D112" s="6" t="s">
        <v>100</v>
      </c>
      <c r="E112" s="16">
        <v>7106213439</v>
      </c>
      <c r="F112" s="17">
        <v>4959554158</v>
      </c>
      <c r="G112" s="18">
        <v>0.69791798410968053</v>
      </c>
      <c r="H112" s="17">
        <v>4735359066</v>
      </c>
      <c r="I112" s="18">
        <v>0.66636882027939326</v>
      </c>
      <c r="J112" s="17">
        <v>4734964152</v>
      </c>
      <c r="K112" s="18">
        <v>0.66631324722302643</v>
      </c>
    </row>
    <row r="113" spans="1:11" ht="30" x14ac:dyDescent="0.25">
      <c r="A113" s="28" t="s">
        <v>36</v>
      </c>
      <c r="B113" s="26" t="s">
        <v>37</v>
      </c>
      <c r="C113" s="7" t="s">
        <v>16</v>
      </c>
      <c r="D113" s="6" t="s">
        <v>52</v>
      </c>
      <c r="E113" s="16">
        <v>1831886248</v>
      </c>
      <c r="F113" s="17">
        <v>1201823091</v>
      </c>
      <c r="G113" s="18">
        <v>0.65605770681018838</v>
      </c>
      <c r="H113" s="17">
        <v>1147421871</v>
      </c>
      <c r="I113" s="18">
        <v>0.62636087380028194</v>
      </c>
      <c r="J113" s="17">
        <v>1147321228</v>
      </c>
      <c r="K113" s="18">
        <v>0.6263059342536208</v>
      </c>
    </row>
    <row r="114" spans="1:11" ht="30" x14ac:dyDescent="0.25">
      <c r="A114" s="28" t="s">
        <v>36</v>
      </c>
      <c r="B114" s="26" t="s">
        <v>37</v>
      </c>
      <c r="C114" s="7" t="s">
        <v>16</v>
      </c>
      <c r="D114" s="6" t="s">
        <v>101</v>
      </c>
      <c r="E114" s="16">
        <v>4351032974</v>
      </c>
      <c r="F114" s="17">
        <v>3002769414</v>
      </c>
      <c r="G114" s="18">
        <v>0.69012793788126325</v>
      </c>
      <c r="H114" s="17">
        <v>2867140454</v>
      </c>
      <c r="I114" s="18">
        <v>0.65895626880624969</v>
      </c>
      <c r="J114" s="17">
        <v>2866902967</v>
      </c>
      <c r="K114" s="18">
        <v>0.65890168705487728</v>
      </c>
    </row>
    <row r="115" spans="1:11" ht="30" x14ac:dyDescent="0.25">
      <c r="A115" s="28" t="s">
        <v>36</v>
      </c>
      <c r="B115" s="26" t="s">
        <v>37</v>
      </c>
      <c r="C115" s="7" t="s">
        <v>16</v>
      </c>
      <c r="D115" s="6" t="s">
        <v>102</v>
      </c>
      <c r="E115" s="16">
        <v>2600219881</v>
      </c>
      <c r="F115" s="17">
        <v>1800449713</v>
      </c>
      <c r="G115" s="18">
        <v>0.69242210097539059</v>
      </c>
      <c r="H115" s="17">
        <v>1719087403</v>
      </c>
      <c r="I115" s="18">
        <v>0.6611315510513166</v>
      </c>
      <c r="J115" s="17">
        <v>1718943917</v>
      </c>
      <c r="K115" s="18">
        <v>0.66107636879498188</v>
      </c>
    </row>
    <row r="116" spans="1:11" ht="30" x14ac:dyDescent="0.25">
      <c r="A116" s="28" t="s">
        <v>36</v>
      </c>
      <c r="B116" s="26" t="s">
        <v>37</v>
      </c>
      <c r="C116" s="7" t="s">
        <v>16</v>
      </c>
      <c r="D116" s="6" t="s">
        <v>103</v>
      </c>
      <c r="E116" s="16">
        <v>4843554339</v>
      </c>
      <c r="F116" s="17">
        <v>3507952435</v>
      </c>
      <c r="G116" s="18">
        <v>0.7242516939996283</v>
      </c>
      <c r="H116" s="17">
        <v>3349448608</v>
      </c>
      <c r="I116" s="18">
        <v>0.69152700136559775</v>
      </c>
      <c r="J116" s="17">
        <v>3349170919</v>
      </c>
      <c r="K116" s="18">
        <v>0.69146966970777701</v>
      </c>
    </row>
    <row r="117" spans="1:11" ht="30" x14ac:dyDescent="0.25">
      <c r="A117" s="28" t="s">
        <v>36</v>
      </c>
      <c r="B117" s="26" t="s">
        <v>37</v>
      </c>
      <c r="C117" s="7" t="s">
        <v>16</v>
      </c>
      <c r="D117" s="6" t="s">
        <v>104</v>
      </c>
      <c r="E117" s="16">
        <v>4574743927</v>
      </c>
      <c r="F117" s="17">
        <v>3106345148</v>
      </c>
      <c r="G117" s="18">
        <v>0.67902055231254477</v>
      </c>
      <c r="H117" s="17">
        <v>2965916040</v>
      </c>
      <c r="I117" s="18">
        <v>0.64832394716024511</v>
      </c>
      <c r="J117" s="17">
        <v>2965667222</v>
      </c>
      <c r="K117" s="18">
        <v>0.64826955766785588</v>
      </c>
    </row>
    <row r="118" spans="1:11" ht="30" x14ac:dyDescent="0.25">
      <c r="A118" s="28" t="s">
        <v>36</v>
      </c>
      <c r="B118" s="26" t="s">
        <v>37</v>
      </c>
      <c r="C118" s="7" t="s">
        <v>16</v>
      </c>
      <c r="D118" s="6" t="s">
        <v>105</v>
      </c>
      <c r="E118" s="16">
        <v>14929160828</v>
      </c>
      <c r="F118" s="17">
        <v>10452539994</v>
      </c>
      <c r="G118" s="18">
        <v>0.70014250060164196</v>
      </c>
      <c r="H118" s="17">
        <v>9979697781</v>
      </c>
      <c r="I118" s="18">
        <v>0.66847011000664125</v>
      </c>
      <c r="J118" s="17">
        <v>9978865731</v>
      </c>
      <c r="K118" s="18">
        <v>0.6684143768003622</v>
      </c>
    </row>
    <row r="119" spans="1:11" ht="30" x14ac:dyDescent="0.25">
      <c r="A119" s="28" t="s">
        <v>36</v>
      </c>
      <c r="B119" s="26" t="s">
        <v>37</v>
      </c>
      <c r="C119" s="7" t="s">
        <v>16</v>
      </c>
      <c r="D119" s="6" t="s">
        <v>106</v>
      </c>
      <c r="E119" s="16">
        <v>4761313248</v>
      </c>
      <c r="F119" s="17">
        <v>3181026012</v>
      </c>
      <c r="G119" s="18">
        <v>0.66809845232010245</v>
      </c>
      <c r="H119" s="17">
        <v>3037271028</v>
      </c>
      <c r="I119" s="18">
        <v>0.63790615525576111</v>
      </c>
      <c r="J119" s="17">
        <v>3037016085</v>
      </c>
      <c r="K119" s="18">
        <v>0.63785261057455211</v>
      </c>
    </row>
    <row r="120" spans="1:11" ht="45" x14ac:dyDescent="0.25">
      <c r="A120" s="28" t="s">
        <v>36</v>
      </c>
      <c r="B120" s="25" t="s">
        <v>107</v>
      </c>
      <c r="C120" s="6" t="s">
        <v>16</v>
      </c>
      <c r="D120" s="6" t="s">
        <v>53</v>
      </c>
      <c r="E120" s="16">
        <v>2115877</v>
      </c>
      <c r="F120" s="17">
        <v>39596</v>
      </c>
      <c r="G120" s="18">
        <v>1.8713753209661999E-2</v>
      </c>
      <c r="H120" s="17">
        <v>0</v>
      </c>
      <c r="I120" s="18">
        <v>0</v>
      </c>
      <c r="J120" s="17">
        <v>0</v>
      </c>
      <c r="K120" s="18">
        <v>0</v>
      </c>
    </row>
    <row r="121" spans="1:11" ht="45" x14ac:dyDescent="0.25">
      <c r="A121" s="28" t="s">
        <v>36</v>
      </c>
      <c r="B121" s="26" t="s">
        <v>107</v>
      </c>
      <c r="C121" s="7" t="s">
        <v>16</v>
      </c>
      <c r="D121" s="6" t="s">
        <v>54</v>
      </c>
      <c r="E121" s="16">
        <v>131972</v>
      </c>
      <c r="F121" s="17">
        <v>21279</v>
      </c>
      <c r="G121" s="18">
        <v>0.16123874761313006</v>
      </c>
      <c r="H121" s="17">
        <v>0</v>
      </c>
      <c r="I121" s="18">
        <v>0</v>
      </c>
      <c r="J121" s="17">
        <v>0</v>
      </c>
      <c r="K121" s="18">
        <v>0</v>
      </c>
    </row>
    <row r="122" spans="1:11" ht="45" x14ac:dyDescent="0.25">
      <c r="A122" s="28" t="s">
        <v>36</v>
      </c>
      <c r="B122" s="26" t="s">
        <v>107</v>
      </c>
      <c r="C122" s="7" t="s">
        <v>16</v>
      </c>
      <c r="D122" s="6" t="s">
        <v>55</v>
      </c>
      <c r="E122" s="16">
        <v>1198211</v>
      </c>
      <c r="F122" s="17">
        <v>28213</v>
      </c>
      <c r="G122" s="18">
        <v>2.3545936400183272E-2</v>
      </c>
      <c r="H122" s="17">
        <v>0</v>
      </c>
      <c r="I122" s="18">
        <v>0</v>
      </c>
      <c r="J122" s="17">
        <v>0</v>
      </c>
      <c r="K122" s="18">
        <v>0</v>
      </c>
    </row>
    <row r="123" spans="1:11" ht="45" x14ac:dyDescent="0.25">
      <c r="A123" s="28" t="s">
        <v>36</v>
      </c>
      <c r="B123" s="26" t="s">
        <v>107</v>
      </c>
      <c r="C123" s="7" t="s">
        <v>16</v>
      </c>
      <c r="D123" s="6" t="s">
        <v>56</v>
      </c>
      <c r="E123" s="16">
        <v>935321</v>
      </c>
      <c r="F123" s="17">
        <v>25527</v>
      </c>
      <c r="G123" s="18">
        <v>2.7292234430746236E-2</v>
      </c>
      <c r="H123" s="17">
        <v>0</v>
      </c>
      <c r="I123" s="18">
        <v>0</v>
      </c>
      <c r="J123" s="17">
        <v>0</v>
      </c>
      <c r="K123" s="18">
        <v>0</v>
      </c>
    </row>
    <row r="124" spans="1:11" ht="45" x14ac:dyDescent="0.25">
      <c r="A124" s="28" t="s">
        <v>36</v>
      </c>
      <c r="B124" s="26" t="s">
        <v>107</v>
      </c>
      <c r="C124" s="7" t="s">
        <v>16</v>
      </c>
      <c r="D124" s="6" t="s">
        <v>44</v>
      </c>
      <c r="E124" s="16">
        <v>795106</v>
      </c>
      <c r="F124" s="17">
        <v>26517</v>
      </c>
      <c r="G124" s="18">
        <v>3.3350270278428282E-2</v>
      </c>
      <c r="H124" s="17">
        <v>0</v>
      </c>
      <c r="I124" s="18">
        <v>0</v>
      </c>
      <c r="J124" s="17">
        <v>0</v>
      </c>
      <c r="K124" s="18">
        <v>0</v>
      </c>
    </row>
    <row r="125" spans="1:11" ht="45" x14ac:dyDescent="0.25">
      <c r="A125" s="28" t="s">
        <v>36</v>
      </c>
      <c r="B125" s="26" t="s">
        <v>107</v>
      </c>
      <c r="C125" s="7" t="s">
        <v>16</v>
      </c>
      <c r="D125" s="6" t="s">
        <v>57</v>
      </c>
      <c r="E125" s="16">
        <v>866440</v>
      </c>
      <c r="F125" s="17">
        <v>18594</v>
      </c>
      <c r="G125" s="18">
        <v>2.1460228059646369E-2</v>
      </c>
      <c r="H125" s="17">
        <v>0</v>
      </c>
      <c r="I125" s="18">
        <v>0</v>
      </c>
      <c r="J125" s="17">
        <v>0</v>
      </c>
      <c r="K125" s="18">
        <v>0</v>
      </c>
    </row>
    <row r="126" spans="1:11" ht="45" x14ac:dyDescent="0.25">
      <c r="A126" s="28" t="s">
        <v>36</v>
      </c>
      <c r="B126" s="26" t="s">
        <v>107</v>
      </c>
      <c r="C126" s="7" t="s">
        <v>16</v>
      </c>
      <c r="D126" s="6" t="s">
        <v>58</v>
      </c>
      <c r="E126" s="16">
        <v>3284270</v>
      </c>
      <c r="F126" s="17">
        <v>70920</v>
      </c>
      <c r="G126" s="18">
        <v>2.1593839726940841E-2</v>
      </c>
      <c r="H126" s="17">
        <v>0</v>
      </c>
      <c r="I126" s="18">
        <v>0</v>
      </c>
      <c r="J126" s="17">
        <v>0</v>
      </c>
      <c r="K126" s="18">
        <v>0</v>
      </c>
    </row>
    <row r="127" spans="1:11" ht="45" x14ac:dyDescent="0.25">
      <c r="A127" s="28" t="s">
        <v>36</v>
      </c>
      <c r="B127" s="26" t="s">
        <v>107</v>
      </c>
      <c r="C127" s="7" t="s">
        <v>16</v>
      </c>
      <c r="D127" s="6" t="s">
        <v>59</v>
      </c>
      <c r="E127" s="16">
        <v>1510089</v>
      </c>
      <c r="F127" s="17">
        <v>32186</v>
      </c>
      <c r="G127" s="18">
        <v>2.1313975533892374E-2</v>
      </c>
      <c r="H127" s="17">
        <v>0</v>
      </c>
      <c r="I127" s="18">
        <v>0</v>
      </c>
      <c r="J127" s="17">
        <v>0</v>
      </c>
      <c r="K127" s="18">
        <v>0</v>
      </c>
    </row>
    <row r="128" spans="1:11" ht="45" x14ac:dyDescent="0.25">
      <c r="A128" s="28" t="s">
        <v>36</v>
      </c>
      <c r="B128" s="26" t="s">
        <v>107</v>
      </c>
      <c r="C128" s="7" t="s">
        <v>16</v>
      </c>
      <c r="D128" s="6" t="s">
        <v>60</v>
      </c>
      <c r="E128" s="16">
        <v>1340588</v>
      </c>
      <c r="F128" s="17">
        <v>29791</v>
      </c>
      <c r="G128" s="18">
        <v>2.2222338257540723E-2</v>
      </c>
      <c r="H128" s="17">
        <v>0</v>
      </c>
      <c r="I128" s="18">
        <v>0</v>
      </c>
      <c r="J128" s="17">
        <v>0</v>
      </c>
      <c r="K128" s="18">
        <v>0</v>
      </c>
    </row>
    <row r="129" spans="1:11" ht="45" x14ac:dyDescent="0.25">
      <c r="A129" s="28" t="s">
        <v>36</v>
      </c>
      <c r="B129" s="26" t="s">
        <v>107</v>
      </c>
      <c r="C129" s="7" t="s">
        <v>16</v>
      </c>
      <c r="D129" s="6" t="s">
        <v>61</v>
      </c>
      <c r="E129" s="16">
        <v>2432499</v>
      </c>
      <c r="F129" s="17">
        <v>42228</v>
      </c>
      <c r="G129" s="18">
        <v>1.7359924916721444E-2</v>
      </c>
      <c r="H129" s="17">
        <v>0</v>
      </c>
      <c r="I129" s="18">
        <v>0</v>
      </c>
      <c r="J129" s="17">
        <v>0</v>
      </c>
      <c r="K129" s="18">
        <v>0</v>
      </c>
    </row>
    <row r="130" spans="1:11" ht="45" x14ac:dyDescent="0.25">
      <c r="A130" s="28" t="s">
        <v>36</v>
      </c>
      <c r="B130" s="26" t="s">
        <v>107</v>
      </c>
      <c r="C130" s="7" t="s">
        <v>16</v>
      </c>
      <c r="D130" s="6" t="s">
        <v>62</v>
      </c>
      <c r="E130" s="16">
        <v>1328093</v>
      </c>
      <c r="F130" s="17">
        <v>29600</v>
      </c>
      <c r="G130" s="18">
        <v>2.2287595823485253E-2</v>
      </c>
      <c r="H130" s="17">
        <v>0</v>
      </c>
      <c r="I130" s="18">
        <v>0</v>
      </c>
      <c r="J130" s="17">
        <v>0</v>
      </c>
      <c r="K130" s="18">
        <v>0</v>
      </c>
    </row>
    <row r="131" spans="1:11" ht="45" x14ac:dyDescent="0.25">
      <c r="A131" s="28" t="s">
        <v>36</v>
      </c>
      <c r="B131" s="26" t="s">
        <v>107</v>
      </c>
      <c r="C131" s="7" t="s">
        <v>16</v>
      </c>
      <c r="D131" s="6" t="s">
        <v>63</v>
      </c>
      <c r="E131" s="16">
        <v>2265752</v>
      </c>
      <c r="F131" s="17">
        <v>60751</v>
      </c>
      <c r="G131" s="18">
        <v>2.6812731490472037E-2</v>
      </c>
      <c r="H131" s="17">
        <v>0</v>
      </c>
      <c r="I131" s="18">
        <v>0</v>
      </c>
      <c r="J131" s="17">
        <v>0</v>
      </c>
      <c r="K131" s="18">
        <v>0</v>
      </c>
    </row>
    <row r="132" spans="1:11" ht="45" x14ac:dyDescent="0.25">
      <c r="A132" s="28" t="s">
        <v>36</v>
      </c>
      <c r="B132" s="26" t="s">
        <v>107</v>
      </c>
      <c r="C132" s="7" t="s">
        <v>16</v>
      </c>
      <c r="D132" s="6" t="s">
        <v>64</v>
      </c>
      <c r="E132" s="16">
        <v>1343887</v>
      </c>
      <c r="F132" s="17">
        <v>38323</v>
      </c>
      <c r="G132" s="18">
        <v>2.851653450029653E-2</v>
      </c>
      <c r="H132" s="17">
        <v>0</v>
      </c>
      <c r="I132" s="18">
        <v>0</v>
      </c>
      <c r="J132" s="17">
        <v>0</v>
      </c>
      <c r="K132" s="18">
        <v>0</v>
      </c>
    </row>
    <row r="133" spans="1:11" ht="45" x14ac:dyDescent="0.25">
      <c r="A133" s="28" t="s">
        <v>36</v>
      </c>
      <c r="B133" s="26" t="s">
        <v>107</v>
      </c>
      <c r="C133" s="7" t="s">
        <v>16</v>
      </c>
      <c r="D133" s="6" t="s">
        <v>65</v>
      </c>
      <c r="E133" s="16">
        <v>561719</v>
      </c>
      <c r="F133" s="17">
        <v>98467</v>
      </c>
      <c r="G133" s="18">
        <v>0.17529583296986573</v>
      </c>
      <c r="H133" s="17">
        <v>0</v>
      </c>
      <c r="I133" s="18">
        <v>0</v>
      </c>
      <c r="J133" s="17">
        <v>0</v>
      </c>
      <c r="K133" s="18">
        <v>0</v>
      </c>
    </row>
    <row r="134" spans="1:11" ht="45" x14ac:dyDescent="0.25">
      <c r="A134" s="28" t="s">
        <v>36</v>
      </c>
      <c r="B134" s="26" t="s">
        <v>107</v>
      </c>
      <c r="C134" s="7" t="s">
        <v>16</v>
      </c>
      <c r="D134" s="6" t="s">
        <v>66</v>
      </c>
      <c r="E134" s="16">
        <v>656227</v>
      </c>
      <c r="F134" s="17">
        <v>17958</v>
      </c>
      <c r="G134" s="18">
        <v>2.7365530525260313E-2</v>
      </c>
      <c r="H134" s="17">
        <v>0</v>
      </c>
      <c r="I134" s="18">
        <v>0</v>
      </c>
      <c r="J134" s="17">
        <v>0</v>
      </c>
      <c r="K134" s="18">
        <v>0</v>
      </c>
    </row>
    <row r="135" spans="1:11" ht="45" x14ac:dyDescent="0.25">
      <c r="A135" s="28" t="s">
        <v>36</v>
      </c>
      <c r="B135" s="26" t="s">
        <v>107</v>
      </c>
      <c r="C135" s="7" t="s">
        <v>16</v>
      </c>
      <c r="D135" s="6" t="s">
        <v>45</v>
      </c>
      <c r="E135" s="16">
        <v>2448948</v>
      </c>
      <c r="F135" s="17">
        <v>56275</v>
      </c>
      <c r="G135" s="18">
        <v>2.2979254765719812E-2</v>
      </c>
      <c r="H135" s="17">
        <v>0</v>
      </c>
      <c r="I135" s="18">
        <v>0</v>
      </c>
      <c r="J135" s="17">
        <v>0</v>
      </c>
      <c r="K135" s="18">
        <v>0</v>
      </c>
    </row>
    <row r="136" spans="1:11" ht="45" x14ac:dyDescent="0.25">
      <c r="A136" s="28" t="s">
        <v>36</v>
      </c>
      <c r="B136" s="26" t="s">
        <v>107</v>
      </c>
      <c r="C136" s="7" t="s">
        <v>16</v>
      </c>
      <c r="D136" s="6" t="s">
        <v>67</v>
      </c>
      <c r="E136" s="16">
        <v>1067339</v>
      </c>
      <c r="F136" s="17">
        <v>21266</v>
      </c>
      <c r="G136" s="18">
        <v>1.9924316454284909E-2</v>
      </c>
      <c r="H136" s="17">
        <v>0</v>
      </c>
      <c r="I136" s="18">
        <v>0</v>
      </c>
      <c r="J136" s="17">
        <v>0</v>
      </c>
      <c r="K136" s="18">
        <v>0</v>
      </c>
    </row>
    <row r="137" spans="1:11" ht="45" x14ac:dyDescent="0.25">
      <c r="A137" s="28" t="s">
        <v>36</v>
      </c>
      <c r="B137" s="26" t="s">
        <v>107</v>
      </c>
      <c r="C137" s="7" t="s">
        <v>16</v>
      </c>
      <c r="D137" s="6" t="s">
        <v>68</v>
      </c>
      <c r="E137" s="16">
        <v>1157037</v>
      </c>
      <c r="F137" s="17">
        <v>27002</v>
      </c>
      <c r="G137" s="18">
        <v>2.3337196649718204E-2</v>
      </c>
      <c r="H137" s="17">
        <v>0</v>
      </c>
      <c r="I137" s="18">
        <v>0</v>
      </c>
      <c r="J137" s="17">
        <v>0</v>
      </c>
      <c r="K137" s="18">
        <v>0</v>
      </c>
    </row>
    <row r="138" spans="1:11" ht="45" x14ac:dyDescent="0.25">
      <c r="A138" s="28" t="s">
        <v>36</v>
      </c>
      <c r="B138" s="26" t="s">
        <v>107</v>
      </c>
      <c r="C138" s="7" t="s">
        <v>16</v>
      </c>
      <c r="D138" s="6" t="s">
        <v>69</v>
      </c>
      <c r="E138" s="16">
        <v>2869293</v>
      </c>
      <c r="F138" s="17">
        <v>56292</v>
      </c>
      <c r="G138" s="18">
        <v>1.961877019879113E-2</v>
      </c>
      <c r="H138" s="17">
        <v>0</v>
      </c>
      <c r="I138" s="18">
        <v>0</v>
      </c>
      <c r="J138" s="17">
        <v>0</v>
      </c>
      <c r="K138" s="18">
        <v>0</v>
      </c>
    </row>
    <row r="139" spans="1:11" ht="45" x14ac:dyDescent="0.25">
      <c r="A139" s="28" t="s">
        <v>36</v>
      </c>
      <c r="B139" s="26" t="s">
        <v>107</v>
      </c>
      <c r="C139" s="7" t="s">
        <v>16</v>
      </c>
      <c r="D139" s="6" t="s">
        <v>70</v>
      </c>
      <c r="E139" s="16">
        <v>2727980</v>
      </c>
      <c r="F139" s="17">
        <v>51275</v>
      </c>
      <c r="G139" s="18">
        <v>1.8795958914654798E-2</v>
      </c>
      <c r="H139" s="17">
        <v>0</v>
      </c>
      <c r="I139" s="18">
        <v>0</v>
      </c>
      <c r="J139" s="17">
        <v>0</v>
      </c>
      <c r="K139" s="18">
        <v>0</v>
      </c>
    </row>
    <row r="140" spans="1:11" ht="45" x14ac:dyDescent="0.25">
      <c r="A140" s="28" t="s">
        <v>36</v>
      </c>
      <c r="B140" s="26" t="s">
        <v>107</v>
      </c>
      <c r="C140" s="7" t="s">
        <v>16</v>
      </c>
      <c r="D140" s="6" t="s">
        <v>46</v>
      </c>
      <c r="E140" s="16">
        <v>930445</v>
      </c>
      <c r="F140" s="17">
        <v>21666</v>
      </c>
      <c r="G140" s="18">
        <v>2.3285632143759168E-2</v>
      </c>
      <c r="H140" s="17">
        <v>0</v>
      </c>
      <c r="I140" s="18">
        <v>0</v>
      </c>
      <c r="J140" s="17">
        <v>0</v>
      </c>
      <c r="K140" s="18">
        <v>0</v>
      </c>
    </row>
    <row r="141" spans="1:11" ht="45" x14ac:dyDescent="0.25">
      <c r="A141" s="28" t="s">
        <v>36</v>
      </c>
      <c r="B141" s="26" t="s">
        <v>107</v>
      </c>
      <c r="C141" s="7" t="s">
        <v>16</v>
      </c>
      <c r="D141" s="6" t="s">
        <v>71</v>
      </c>
      <c r="E141" s="16">
        <v>889079</v>
      </c>
      <c r="F141" s="17">
        <v>23348</v>
      </c>
      <c r="G141" s="18">
        <v>2.6260883453551372E-2</v>
      </c>
      <c r="H141" s="17">
        <v>0</v>
      </c>
      <c r="I141" s="18">
        <v>0</v>
      </c>
      <c r="J141" s="17">
        <v>0</v>
      </c>
      <c r="K141" s="18">
        <v>0</v>
      </c>
    </row>
    <row r="142" spans="1:11" ht="45" x14ac:dyDescent="0.25">
      <c r="A142" s="28" t="s">
        <v>36</v>
      </c>
      <c r="B142" s="26" t="s">
        <v>107</v>
      </c>
      <c r="C142" s="7" t="s">
        <v>16</v>
      </c>
      <c r="D142" s="6" t="s">
        <v>72</v>
      </c>
      <c r="E142" s="16">
        <v>243368</v>
      </c>
      <c r="F142" s="17">
        <v>53763</v>
      </c>
      <c r="G142" s="18">
        <v>0.22091236317017848</v>
      </c>
      <c r="H142" s="17">
        <v>0</v>
      </c>
      <c r="I142" s="18">
        <v>0</v>
      </c>
      <c r="J142" s="17">
        <v>0</v>
      </c>
      <c r="K142" s="18">
        <v>0</v>
      </c>
    </row>
    <row r="143" spans="1:11" ht="45" x14ac:dyDescent="0.25">
      <c r="A143" s="28" t="s">
        <v>36</v>
      </c>
      <c r="B143" s="26" t="s">
        <v>107</v>
      </c>
      <c r="C143" s="7" t="s">
        <v>16</v>
      </c>
      <c r="D143" s="6" t="s">
        <v>73</v>
      </c>
      <c r="E143" s="16">
        <v>3256157</v>
      </c>
      <c r="F143" s="17">
        <v>53348</v>
      </c>
      <c r="G143" s="18">
        <v>1.6383730882755347E-2</v>
      </c>
      <c r="H143" s="17">
        <v>0</v>
      </c>
      <c r="I143" s="18">
        <v>0</v>
      </c>
      <c r="J143" s="17">
        <v>0</v>
      </c>
      <c r="K143" s="18">
        <v>0</v>
      </c>
    </row>
    <row r="144" spans="1:11" ht="45" x14ac:dyDescent="0.25">
      <c r="A144" s="28" t="s">
        <v>36</v>
      </c>
      <c r="B144" s="26" t="s">
        <v>107</v>
      </c>
      <c r="C144" s="7" t="s">
        <v>16</v>
      </c>
      <c r="D144" s="6" t="s">
        <v>74</v>
      </c>
      <c r="E144" s="16">
        <v>1212776</v>
      </c>
      <c r="F144" s="17">
        <v>23998</v>
      </c>
      <c r="G144" s="18">
        <v>1.9787660705686789E-2</v>
      </c>
      <c r="H144" s="17">
        <v>0</v>
      </c>
      <c r="I144" s="18">
        <v>0</v>
      </c>
      <c r="J144" s="17">
        <v>0</v>
      </c>
      <c r="K144" s="18">
        <v>0</v>
      </c>
    </row>
    <row r="145" spans="1:11" ht="45" x14ac:dyDescent="0.25">
      <c r="A145" s="28" t="s">
        <v>36</v>
      </c>
      <c r="B145" s="26" t="s">
        <v>107</v>
      </c>
      <c r="C145" s="7" t="s">
        <v>16</v>
      </c>
      <c r="D145" s="6" t="s">
        <v>75</v>
      </c>
      <c r="E145" s="16">
        <v>1648277</v>
      </c>
      <c r="F145" s="17">
        <v>32688</v>
      </c>
      <c r="G145" s="18">
        <v>1.9831618107878712E-2</v>
      </c>
      <c r="H145" s="17">
        <v>0</v>
      </c>
      <c r="I145" s="18">
        <v>0</v>
      </c>
      <c r="J145" s="17">
        <v>0</v>
      </c>
      <c r="K145" s="18">
        <v>0</v>
      </c>
    </row>
    <row r="146" spans="1:11" ht="45" x14ac:dyDescent="0.25">
      <c r="A146" s="28" t="s">
        <v>36</v>
      </c>
      <c r="B146" s="26" t="s">
        <v>107</v>
      </c>
      <c r="C146" s="7" t="s">
        <v>16</v>
      </c>
      <c r="D146" s="6" t="s">
        <v>76</v>
      </c>
      <c r="E146" s="16">
        <v>870073</v>
      </c>
      <c r="F146" s="17">
        <v>20402</v>
      </c>
      <c r="G146" s="18">
        <v>2.3448607185833831E-2</v>
      </c>
      <c r="H146" s="17">
        <v>0</v>
      </c>
      <c r="I146" s="18">
        <v>0</v>
      </c>
      <c r="J146" s="17">
        <v>0</v>
      </c>
      <c r="K146" s="18">
        <v>0</v>
      </c>
    </row>
    <row r="147" spans="1:11" ht="45" x14ac:dyDescent="0.25">
      <c r="A147" s="28" t="s">
        <v>36</v>
      </c>
      <c r="B147" s="26" t="s">
        <v>107</v>
      </c>
      <c r="C147" s="7" t="s">
        <v>16</v>
      </c>
      <c r="D147" s="6" t="s">
        <v>77</v>
      </c>
      <c r="E147" s="16">
        <v>5186192</v>
      </c>
      <c r="F147" s="17">
        <v>222185</v>
      </c>
      <c r="G147" s="18">
        <v>4.2841645662173709E-2</v>
      </c>
      <c r="H147" s="17">
        <v>0</v>
      </c>
      <c r="I147" s="18">
        <v>0</v>
      </c>
      <c r="J147" s="17">
        <v>0</v>
      </c>
      <c r="K147" s="18">
        <v>0</v>
      </c>
    </row>
    <row r="148" spans="1:11" ht="45" x14ac:dyDescent="0.25">
      <c r="A148" s="28" t="s">
        <v>36</v>
      </c>
      <c r="B148" s="26" t="s">
        <v>107</v>
      </c>
      <c r="C148" s="7" t="s">
        <v>16</v>
      </c>
      <c r="D148" s="6" t="s">
        <v>78</v>
      </c>
      <c r="E148" s="16">
        <v>2185765</v>
      </c>
      <c r="F148" s="17">
        <v>47867</v>
      </c>
      <c r="G148" s="18">
        <v>2.189942651657429E-2</v>
      </c>
      <c r="H148" s="17">
        <v>0</v>
      </c>
      <c r="I148" s="18">
        <v>0</v>
      </c>
      <c r="J148" s="17">
        <v>0</v>
      </c>
      <c r="K148" s="18">
        <v>0</v>
      </c>
    </row>
    <row r="149" spans="1:11" ht="45" x14ac:dyDescent="0.25">
      <c r="A149" s="28" t="s">
        <v>36</v>
      </c>
      <c r="B149" s="26" t="s">
        <v>107</v>
      </c>
      <c r="C149" s="7" t="s">
        <v>16</v>
      </c>
      <c r="D149" s="6" t="s">
        <v>79</v>
      </c>
      <c r="E149" s="16">
        <v>1920572</v>
      </c>
      <c r="F149" s="17">
        <v>38105</v>
      </c>
      <c r="G149" s="18">
        <v>1.984044336791331E-2</v>
      </c>
      <c r="H149" s="17">
        <v>0</v>
      </c>
      <c r="I149" s="18">
        <v>0</v>
      </c>
      <c r="J149" s="17">
        <v>0</v>
      </c>
      <c r="K149" s="18">
        <v>0</v>
      </c>
    </row>
    <row r="150" spans="1:11" ht="45" x14ac:dyDescent="0.25">
      <c r="A150" s="28" t="s">
        <v>36</v>
      </c>
      <c r="B150" s="26" t="s">
        <v>107</v>
      </c>
      <c r="C150" s="7" t="s">
        <v>16</v>
      </c>
      <c r="D150" s="6" t="s">
        <v>80</v>
      </c>
      <c r="E150" s="16">
        <v>566759</v>
      </c>
      <c r="F150" s="17">
        <v>12727</v>
      </c>
      <c r="G150" s="18">
        <v>2.2455752797926457E-2</v>
      </c>
      <c r="H150" s="17">
        <v>0</v>
      </c>
      <c r="I150" s="18">
        <v>0</v>
      </c>
      <c r="J150" s="17">
        <v>0</v>
      </c>
      <c r="K150" s="18">
        <v>0</v>
      </c>
    </row>
    <row r="151" spans="1:11" ht="45" x14ac:dyDescent="0.25">
      <c r="A151" s="28" t="s">
        <v>36</v>
      </c>
      <c r="B151" s="26" t="s">
        <v>107</v>
      </c>
      <c r="C151" s="7" t="s">
        <v>16</v>
      </c>
      <c r="D151" s="6" t="s">
        <v>47</v>
      </c>
      <c r="E151" s="16">
        <v>351876</v>
      </c>
      <c r="F151" s="17">
        <v>12529</v>
      </c>
      <c r="G151" s="18">
        <v>3.5606293125987565E-2</v>
      </c>
      <c r="H151" s="17">
        <v>0</v>
      </c>
      <c r="I151" s="18">
        <v>0</v>
      </c>
      <c r="J151" s="17">
        <v>0</v>
      </c>
      <c r="K151" s="18">
        <v>0</v>
      </c>
    </row>
    <row r="152" spans="1:11" ht="45" x14ac:dyDescent="0.25">
      <c r="A152" s="28" t="s">
        <v>36</v>
      </c>
      <c r="B152" s="26" t="s">
        <v>107</v>
      </c>
      <c r="C152" s="7" t="s">
        <v>16</v>
      </c>
      <c r="D152" s="6" t="s">
        <v>81</v>
      </c>
      <c r="E152" s="16">
        <v>4315949</v>
      </c>
      <c r="F152" s="17">
        <v>94929</v>
      </c>
      <c r="G152" s="18">
        <v>2.1994930894688514E-2</v>
      </c>
      <c r="H152" s="17">
        <v>0</v>
      </c>
      <c r="I152" s="18">
        <v>0</v>
      </c>
      <c r="J152" s="17">
        <v>0</v>
      </c>
      <c r="K152" s="18">
        <v>0</v>
      </c>
    </row>
    <row r="153" spans="1:11" ht="45" x14ac:dyDescent="0.25">
      <c r="A153" s="28" t="s">
        <v>36</v>
      </c>
      <c r="B153" s="26" t="s">
        <v>107</v>
      </c>
      <c r="C153" s="7" t="s">
        <v>16</v>
      </c>
      <c r="D153" s="6" t="s">
        <v>82</v>
      </c>
      <c r="E153" s="16">
        <v>1723594</v>
      </c>
      <c r="F153" s="17">
        <v>37534</v>
      </c>
      <c r="G153" s="18">
        <v>2.1776590078638008E-2</v>
      </c>
      <c r="H153" s="17">
        <v>0</v>
      </c>
      <c r="I153" s="18">
        <v>0</v>
      </c>
      <c r="J153" s="17">
        <v>0</v>
      </c>
      <c r="K153" s="18">
        <v>0</v>
      </c>
    </row>
    <row r="154" spans="1:11" ht="45" x14ac:dyDescent="0.25">
      <c r="A154" s="28" t="s">
        <v>36</v>
      </c>
      <c r="B154" s="26" t="s">
        <v>107</v>
      </c>
      <c r="C154" s="7" t="s">
        <v>16</v>
      </c>
      <c r="D154" s="6" t="s">
        <v>83</v>
      </c>
      <c r="E154" s="16">
        <v>1513012</v>
      </c>
      <c r="F154" s="17">
        <v>35656</v>
      </c>
      <c r="G154" s="18">
        <v>2.3566237412525479E-2</v>
      </c>
      <c r="H154" s="17">
        <v>0</v>
      </c>
      <c r="I154" s="18">
        <v>0</v>
      </c>
      <c r="J154" s="17">
        <v>0</v>
      </c>
      <c r="K154" s="18">
        <v>0</v>
      </c>
    </row>
    <row r="155" spans="1:11" ht="45" x14ac:dyDescent="0.25">
      <c r="A155" s="28" t="s">
        <v>36</v>
      </c>
      <c r="B155" s="26" t="s">
        <v>107</v>
      </c>
      <c r="C155" s="7" t="s">
        <v>16</v>
      </c>
      <c r="D155" s="6" t="s">
        <v>84</v>
      </c>
      <c r="E155" s="16">
        <v>959679</v>
      </c>
      <c r="F155" s="17">
        <v>25860</v>
      </c>
      <c r="G155" s="18">
        <v>2.6946510239361288E-2</v>
      </c>
      <c r="H155" s="17">
        <v>0</v>
      </c>
      <c r="I155" s="18">
        <v>0</v>
      </c>
      <c r="J155" s="17">
        <v>0</v>
      </c>
      <c r="K155" s="18">
        <v>0</v>
      </c>
    </row>
    <row r="156" spans="1:11" ht="45" x14ac:dyDescent="0.25">
      <c r="A156" s="28" t="s">
        <v>36</v>
      </c>
      <c r="B156" s="26" t="s">
        <v>107</v>
      </c>
      <c r="C156" s="7" t="s">
        <v>16</v>
      </c>
      <c r="D156" s="6" t="s">
        <v>85</v>
      </c>
      <c r="E156" s="16">
        <v>1134514</v>
      </c>
      <c r="F156" s="17">
        <v>22296</v>
      </c>
      <c r="G156" s="18">
        <v>1.9652467928998673E-2</v>
      </c>
      <c r="H156" s="17">
        <v>0</v>
      </c>
      <c r="I156" s="18">
        <v>0</v>
      </c>
      <c r="J156" s="17">
        <v>0</v>
      </c>
      <c r="K156" s="18">
        <v>0</v>
      </c>
    </row>
    <row r="157" spans="1:11" ht="45" x14ac:dyDescent="0.25">
      <c r="A157" s="28" t="s">
        <v>36</v>
      </c>
      <c r="B157" s="26" t="s">
        <v>107</v>
      </c>
      <c r="C157" s="7" t="s">
        <v>16</v>
      </c>
      <c r="D157" s="6" t="s">
        <v>86</v>
      </c>
      <c r="E157" s="16">
        <v>594124</v>
      </c>
      <c r="F157" s="17">
        <v>29018</v>
      </c>
      <c r="G157" s="18">
        <v>4.8841655950609637E-2</v>
      </c>
      <c r="H157" s="17">
        <v>0</v>
      </c>
      <c r="I157" s="18">
        <v>0</v>
      </c>
      <c r="J157" s="17">
        <v>0</v>
      </c>
      <c r="K157" s="18">
        <v>0</v>
      </c>
    </row>
    <row r="158" spans="1:11" ht="45" x14ac:dyDescent="0.25">
      <c r="A158" s="28" t="s">
        <v>36</v>
      </c>
      <c r="B158" s="26" t="s">
        <v>107</v>
      </c>
      <c r="C158" s="7" t="s">
        <v>16</v>
      </c>
      <c r="D158" s="6" t="s">
        <v>87</v>
      </c>
      <c r="E158" s="16">
        <v>1191243</v>
      </c>
      <c r="F158" s="17">
        <v>26420</v>
      </c>
      <c r="G158" s="18">
        <v>2.217851437532057E-2</v>
      </c>
      <c r="H158" s="17">
        <v>0</v>
      </c>
      <c r="I158" s="18">
        <v>0</v>
      </c>
      <c r="J158" s="17">
        <v>0</v>
      </c>
      <c r="K158" s="18">
        <v>0</v>
      </c>
    </row>
    <row r="159" spans="1:11" ht="45" x14ac:dyDescent="0.25">
      <c r="A159" s="28" t="s">
        <v>36</v>
      </c>
      <c r="B159" s="26" t="s">
        <v>107</v>
      </c>
      <c r="C159" s="7" t="s">
        <v>16</v>
      </c>
      <c r="D159" s="6" t="s">
        <v>16</v>
      </c>
      <c r="E159" s="16">
        <v>849885</v>
      </c>
      <c r="F159" s="17">
        <v>16566</v>
      </c>
      <c r="G159" s="18">
        <v>1.9492048924266224E-2</v>
      </c>
      <c r="H159" s="17">
        <v>0</v>
      </c>
      <c r="I159" s="18">
        <v>0</v>
      </c>
      <c r="J159" s="17">
        <v>0</v>
      </c>
      <c r="K159" s="18">
        <v>0</v>
      </c>
    </row>
    <row r="160" spans="1:11" ht="45" x14ac:dyDescent="0.25">
      <c r="A160" s="28" t="s">
        <v>36</v>
      </c>
      <c r="B160" s="26" t="s">
        <v>107</v>
      </c>
      <c r="C160" s="7" t="s">
        <v>16</v>
      </c>
      <c r="D160" s="6" t="s">
        <v>48</v>
      </c>
      <c r="E160" s="16">
        <v>2989476</v>
      </c>
      <c r="F160" s="17">
        <v>62032</v>
      </c>
      <c r="G160" s="18">
        <v>2.0750124771030106E-2</v>
      </c>
      <c r="H160" s="17">
        <v>0</v>
      </c>
      <c r="I160" s="18">
        <v>0</v>
      </c>
      <c r="J160" s="17">
        <v>0</v>
      </c>
      <c r="K160" s="18">
        <v>0</v>
      </c>
    </row>
    <row r="161" spans="1:11" ht="45" x14ac:dyDescent="0.25">
      <c r="A161" s="28" t="s">
        <v>36</v>
      </c>
      <c r="B161" s="26" t="s">
        <v>107</v>
      </c>
      <c r="C161" s="7" t="s">
        <v>16</v>
      </c>
      <c r="D161" s="6" t="s">
        <v>88</v>
      </c>
      <c r="E161" s="16">
        <v>1300662</v>
      </c>
      <c r="F161" s="17">
        <v>23941</v>
      </c>
      <c r="G161" s="18">
        <v>1.8406780547136764E-2</v>
      </c>
      <c r="H161" s="17">
        <v>0</v>
      </c>
      <c r="I161" s="18">
        <v>0</v>
      </c>
      <c r="J161" s="17">
        <v>0</v>
      </c>
      <c r="K161" s="18">
        <v>0</v>
      </c>
    </row>
    <row r="162" spans="1:11" ht="45" x14ac:dyDescent="0.25">
      <c r="A162" s="28" t="s">
        <v>36</v>
      </c>
      <c r="B162" s="26" t="s">
        <v>107</v>
      </c>
      <c r="C162" s="7" t="s">
        <v>16</v>
      </c>
      <c r="D162" s="6" t="s">
        <v>89</v>
      </c>
      <c r="E162" s="16">
        <v>14266101</v>
      </c>
      <c r="F162" s="17">
        <v>508535</v>
      </c>
      <c r="G162" s="18">
        <v>3.5646389998220257E-2</v>
      </c>
      <c r="H162" s="17">
        <v>0</v>
      </c>
      <c r="I162" s="18">
        <v>0</v>
      </c>
      <c r="J162" s="17">
        <v>0</v>
      </c>
      <c r="K162" s="18">
        <v>0</v>
      </c>
    </row>
    <row r="163" spans="1:11" ht="45" x14ac:dyDescent="0.25">
      <c r="A163" s="28" t="s">
        <v>36</v>
      </c>
      <c r="B163" s="26" t="s">
        <v>107</v>
      </c>
      <c r="C163" s="7" t="s">
        <v>16</v>
      </c>
      <c r="D163" s="6" t="s">
        <v>90</v>
      </c>
      <c r="E163" s="16">
        <v>1748987</v>
      </c>
      <c r="F163" s="17">
        <v>44434</v>
      </c>
      <c r="G163" s="18">
        <v>2.5405563334661721E-2</v>
      </c>
      <c r="H163" s="17">
        <v>0</v>
      </c>
      <c r="I163" s="18">
        <v>0</v>
      </c>
      <c r="J163" s="17">
        <v>0</v>
      </c>
      <c r="K163" s="18">
        <v>0</v>
      </c>
    </row>
    <row r="164" spans="1:11" ht="45" x14ac:dyDescent="0.25">
      <c r="A164" s="28" t="s">
        <v>36</v>
      </c>
      <c r="B164" s="26" t="s">
        <v>107</v>
      </c>
      <c r="C164" s="7" t="s">
        <v>16</v>
      </c>
      <c r="D164" s="6" t="s">
        <v>91</v>
      </c>
      <c r="E164" s="16">
        <v>953271</v>
      </c>
      <c r="F164" s="17">
        <v>31606</v>
      </c>
      <c r="G164" s="18">
        <v>3.3155314700646511E-2</v>
      </c>
      <c r="H164" s="17">
        <v>0</v>
      </c>
      <c r="I164" s="18">
        <v>0</v>
      </c>
      <c r="J164" s="17">
        <v>0</v>
      </c>
      <c r="K164" s="18">
        <v>0</v>
      </c>
    </row>
    <row r="165" spans="1:11" ht="45" x14ac:dyDescent="0.25">
      <c r="A165" s="28" t="s">
        <v>36</v>
      </c>
      <c r="B165" s="26" t="s">
        <v>107</v>
      </c>
      <c r="C165" s="7" t="s">
        <v>16</v>
      </c>
      <c r="D165" s="6" t="s">
        <v>92</v>
      </c>
      <c r="E165" s="16">
        <v>2194514</v>
      </c>
      <c r="F165" s="17">
        <v>34400</v>
      </c>
      <c r="G165" s="18">
        <v>1.5675452514770923E-2</v>
      </c>
      <c r="H165" s="17">
        <v>0</v>
      </c>
      <c r="I165" s="18">
        <v>0</v>
      </c>
      <c r="J165" s="17">
        <v>0</v>
      </c>
      <c r="K165" s="18">
        <v>0</v>
      </c>
    </row>
    <row r="166" spans="1:11" ht="45" x14ac:dyDescent="0.25">
      <c r="A166" s="28" t="s">
        <v>36</v>
      </c>
      <c r="B166" s="26" t="s">
        <v>107</v>
      </c>
      <c r="C166" s="7" t="s">
        <v>16</v>
      </c>
      <c r="D166" s="6" t="s">
        <v>93</v>
      </c>
      <c r="E166" s="16">
        <v>1325706</v>
      </c>
      <c r="F166" s="17">
        <v>30673</v>
      </c>
      <c r="G166" s="18">
        <v>2.3137105813807887E-2</v>
      </c>
      <c r="H166" s="17">
        <v>0</v>
      </c>
      <c r="I166" s="18">
        <v>0</v>
      </c>
      <c r="J166" s="17">
        <v>0</v>
      </c>
      <c r="K166" s="18">
        <v>0</v>
      </c>
    </row>
    <row r="167" spans="1:11" ht="45" x14ac:dyDescent="0.25">
      <c r="A167" s="28" t="s">
        <v>36</v>
      </c>
      <c r="B167" s="26" t="s">
        <v>107</v>
      </c>
      <c r="C167" s="7" t="s">
        <v>16</v>
      </c>
      <c r="D167" s="6" t="s">
        <v>94</v>
      </c>
      <c r="E167" s="16">
        <v>2470981</v>
      </c>
      <c r="F167" s="17">
        <v>51572</v>
      </c>
      <c r="G167" s="18">
        <v>2.0871062950301923E-2</v>
      </c>
      <c r="H167" s="17">
        <v>0</v>
      </c>
      <c r="I167" s="18">
        <v>0</v>
      </c>
      <c r="J167" s="17">
        <v>0</v>
      </c>
      <c r="K167" s="18">
        <v>0</v>
      </c>
    </row>
    <row r="168" spans="1:11" ht="45" x14ac:dyDescent="0.25">
      <c r="A168" s="28" t="s">
        <v>36</v>
      </c>
      <c r="B168" s="26" t="s">
        <v>107</v>
      </c>
      <c r="C168" s="7" t="s">
        <v>16</v>
      </c>
      <c r="D168" s="6" t="s">
        <v>49</v>
      </c>
      <c r="E168" s="16">
        <v>2219456</v>
      </c>
      <c r="F168" s="17">
        <v>60169</v>
      </c>
      <c r="G168" s="18">
        <v>2.7109796274402378E-2</v>
      </c>
      <c r="H168" s="17">
        <v>0</v>
      </c>
      <c r="I168" s="18">
        <v>0</v>
      </c>
      <c r="J168" s="17">
        <v>0</v>
      </c>
      <c r="K168" s="18">
        <v>0</v>
      </c>
    </row>
    <row r="169" spans="1:11" ht="45" x14ac:dyDescent="0.25">
      <c r="A169" s="28" t="s">
        <v>36</v>
      </c>
      <c r="B169" s="26" t="s">
        <v>107</v>
      </c>
      <c r="C169" s="7" t="s">
        <v>16</v>
      </c>
      <c r="D169" s="6" t="s">
        <v>50</v>
      </c>
      <c r="E169" s="16">
        <v>1008556</v>
      </c>
      <c r="F169" s="17">
        <v>22345</v>
      </c>
      <c r="G169" s="18">
        <v>2.215543807185719E-2</v>
      </c>
      <c r="H169" s="17">
        <v>0</v>
      </c>
      <c r="I169" s="18">
        <v>0</v>
      </c>
      <c r="J169" s="17">
        <v>0</v>
      </c>
      <c r="K169" s="18">
        <v>0</v>
      </c>
    </row>
    <row r="170" spans="1:11" ht="45" x14ac:dyDescent="0.25">
      <c r="A170" s="28" t="s">
        <v>36</v>
      </c>
      <c r="B170" s="26" t="s">
        <v>107</v>
      </c>
      <c r="C170" s="7" t="s">
        <v>16</v>
      </c>
      <c r="D170" s="6" t="s">
        <v>95</v>
      </c>
      <c r="E170" s="16">
        <v>4290153</v>
      </c>
      <c r="F170" s="17">
        <v>98723</v>
      </c>
      <c r="G170" s="18">
        <v>2.3011533621295092E-2</v>
      </c>
      <c r="H170" s="17">
        <v>0</v>
      </c>
      <c r="I170" s="18">
        <v>0</v>
      </c>
      <c r="J170" s="17">
        <v>0</v>
      </c>
      <c r="K170" s="18">
        <v>0</v>
      </c>
    </row>
    <row r="171" spans="1:11" ht="45" x14ac:dyDescent="0.25">
      <c r="A171" s="28" t="s">
        <v>36</v>
      </c>
      <c r="B171" s="26" t="s">
        <v>107</v>
      </c>
      <c r="C171" s="7" t="s">
        <v>16</v>
      </c>
      <c r="D171" s="6" t="s">
        <v>51</v>
      </c>
      <c r="E171" s="16">
        <v>22037184</v>
      </c>
      <c r="F171" s="17">
        <v>486206</v>
      </c>
      <c r="G171" s="18">
        <v>2.2062982275775345E-2</v>
      </c>
      <c r="H171" s="17">
        <v>0</v>
      </c>
      <c r="I171" s="18">
        <v>0</v>
      </c>
      <c r="J171" s="17">
        <v>0</v>
      </c>
      <c r="K171" s="18">
        <v>0</v>
      </c>
    </row>
    <row r="172" spans="1:11" ht="45" x14ac:dyDescent="0.25">
      <c r="A172" s="28" t="s">
        <v>36</v>
      </c>
      <c r="B172" s="26" t="s">
        <v>107</v>
      </c>
      <c r="C172" s="7" t="s">
        <v>16</v>
      </c>
      <c r="D172" s="6" t="s">
        <v>96</v>
      </c>
      <c r="E172" s="16">
        <v>1095722</v>
      </c>
      <c r="F172" s="17">
        <v>26201</v>
      </c>
      <c r="G172" s="18">
        <v>2.3912087189998921E-2</v>
      </c>
      <c r="H172" s="17">
        <v>0</v>
      </c>
      <c r="I172" s="18">
        <v>0</v>
      </c>
      <c r="J172" s="17">
        <v>0</v>
      </c>
      <c r="K172" s="18">
        <v>0</v>
      </c>
    </row>
    <row r="173" spans="1:11" ht="45" x14ac:dyDescent="0.25">
      <c r="A173" s="28" t="s">
        <v>36</v>
      </c>
      <c r="B173" s="26" t="s">
        <v>107</v>
      </c>
      <c r="C173" s="7" t="s">
        <v>16</v>
      </c>
      <c r="D173" s="6" t="s">
        <v>97</v>
      </c>
      <c r="E173" s="16">
        <v>2088770</v>
      </c>
      <c r="F173" s="17">
        <v>54366</v>
      </c>
      <c r="G173" s="18">
        <v>2.6027757962820225E-2</v>
      </c>
      <c r="H173" s="17">
        <v>0</v>
      </c>
      <c r="I173" s="18">
        <v>0</v>
      </c>
      <c r="J173" s="17">
        <v>0</v>
      </c>
      <c r="K173" s="18">
        <v>0</v>
      </c>
    </row>
    <row r="174" spans="1:11" ht="45" x14ac:dyDescent="0.25">
      <c r="A174" s="28" t="s">
        <v>36</v>
      </c>
      <c r="B174" s="26" t="s">
        <v>107</v>
      </c>
      <c r="C174" s="7" t="s">
        <v>16</v>
      </c>
      <c r="D174" s="6" t="s">
        <v>98</v>
      </c>
      <c r="E174" s="16">
        <v>1226592</v>
      </c>
      <c r="F174" s="17">
        <v>39611</v>
      </c>
      <c r="G174" s="18">
        <v>3.2293541780804048E-2</v>
      </c>
      <c r="H174" s="17">
        <v>0</v>
      </c>
      <c r="I174" s="18">
        <v>0</v>
      </c>
      <c r="J174" s="17">
        <v>0</v>
      </c>
      <c r="K174" s="18">
        <v>0</v>
      </c>
    </row>
    <row r="175" spans="1:11" ht="45" x14ac:dyDescent="0.25">
      <c r="A175" s="28" t="s">
        <v>36</v>
      </c>
      <c r="B175" s="26" t="s">
        <v>107</v>
      </c>
      <c r="C175" s="7" t="s">
        <v>16</v>
      </c>
      <c r="D175" s="6" t="s">
        <v>99</v>
      </c>
      <c r="E175" s="16">
        <v>1391369</v>
      </c>
      <c r="F175" s="17">
        <v>28514</v>
      </c>
      <c r="G175" s="18">
        <v>2.0493485193359921E-2</v>
      </c>
      <c r="H175" s="17">
        <v>0</v>
      </c>
      <c r="I175" s="18">
        <v>0</v>
      </c>
      <c r="J175" s="17">
        <v>0</v>
      </c>
      <c r="K175" s="18">
        <v>0</v>
      </c>
    </row>
    <row r="176" spans="1:11" ht="45" x14ac:dyDescent="0.25">
      <c r="A176" s="28" t="s">
        <v>36</v>
      </c>
      <c r="B176" s="26" t="s">
        <v>107</v>
      </c>
      <c r="C176" s="7" t="s">
        <v>16</v>
      </c>
      <c r="D176" s="6" t="s">
        <v>100</v>
      </c>
      <c r="E176" s="16">
        <v>3003862</v>
      </c>
      <c r="F176" s="17">
        <v>62585</v>
      </c>
      <c r="G176" s="18">
        <v>2.0834845275848224E-2</v>
      </c>
      <c r="H176" s="17">
        <v>0</v>
      </c>
      <c r="I176" s="18">
        <v>0</v>
      </c>
      <c r="J176" s="17">
        <v>0</v>
      </c>
      <c r="K176" s="18">
        <v>0</v>
      </c>
    </row>
    <row r="177" spans="1:11" ht="45" x14ac:dyDescent="0.25">
      <c r="A177" s="28" t="s">
        <v>36</v>
      </c>
      <c r="B177" s="26" t="s">
        <v>107</v>
      </c>
      <c r="C177" s="7" t="s">
        <v>16</v>
      </c>
      <c r="D177" s="6" t="s">
        <v>52</v>
      </c>
      <c r="E177" s="16">
        <v>749467</v>
      </c>
      <c r="F177" s="17">
        <v>16133</v>
      </c>
      <c r="G177" s="18">
        <v>2.1525964452070605E-2</v>
      </c>
      <c r="H177" s="17">
        <v>0</v>
      </c>
      <c r="I177" s="18">
        <v>0</v>
      </c>
      <c r="J177" s="17">
        <v>0</v>
      </c>
      <c r="K177" s="18">
        <v>0</v>
      </c>
    </row>
    <row r="178" spans="1:11" ht="45" x14ac:dyDescent="0.25">
      <c r="A178" s="28" t="s">
        <v>36</v>
      </c>
      <c r="B178" s="26" t="s">
        <v>107</v>
      </c>
      <c r="C178" s="7" t="s">
        <v>16</v>
      </c>
      <c r="D178" s="6" t="s">
        <v>101</v>
      </c>
      <c r="E178" s="16">
        <v>1189036</v>
      </c>
      <c r="F178" s="17">
        <v>38320</v>
      </c>
      <c r="G178" s="18">
        <v>3.2227787888676203E-2</v>
      </c>
      <c r="H178" s="17">
        <v>0</v>
      </c>
      <c r="I178" s="18">
        <v>0</v>
      </c>
      <c r="J178" s="17">
        <v>0</v>
      </c>
      <c r="K178" s="18">
        <v>0</v>
      </c>
    </row>
    <row r="179" spans="1:11" ht="45" x14ac:dyDescent="0.25">
      <c r="A179" s="28" t="s">
        <v>36</v>
      </c>
      <c r="B179" s="26" t="s">
        <v>107</v>
      </c>
      <c r="C179" s="7" t="s">
        <v>16</v>
      </c>
      <c r="D179" s="6" t="s">
        <v>102</v>
      </c>
      <c r="E179" s="16">
        <v>1089987</v>
      </c>
      <c r="F179" s="17">
        <v>22900</v>
      </c>
      <c r="G179" s="18">
        <v>2.1009424883049063E-2</v>
      </c>
      <c r="H179" s="17">
        <v>0</v>
      </c>
      <c r="I179" s="18">
        <v>0</v>
      </c>
      <c r="J179" s="17">
        <v>0</v>
      </c>
      <c r="K179" s="18">
        <v>0</v>
      </c>
    </row>
    <row r="180" spans="1:11" ht="45" x14ac:dyDescent="0.25">
      <c r="A180" s="28" t="s">
        <v>36</v>
      </c>
      <c r="B180" s="26" t="s">
        <v>107</v>
      </c>
      <c r="C180" s="7" t="s">
        <v>16</v>
      </c>
      <c r="D180" s="6" t="s">
        <v>103</v>
      </c>
      <c r="E180" s="16">
        <v>1406552</v>
      </c>
      <c r="F180" s="17">
        <v>42657</v>
      </c>
      <c r="G180" s="18">
        <v>3.0327353698974515E-2</v>
      </c>
      <c r="H180" s="17">
        <v>0</v>
      </c>
      <c r="I180" s="18">
        <v>0</v>
      </c>
      <c r="J180" s="17">
        <v>0</v>
      </c>
      <c r="K180" s="18">
        <v>0</v>
      </c>
    </row>
    <row r="181" spans="1:11" ht="45" x14ac:dyDescent="0.25">
      <c r="A181" s="28" t="s">
        <v>36</v>
      </c>
      <c r="B181" s="26" t="s">
        <v>107</v>
      </c>
      <c r="C181" s="7" t="s">
        <v>16</v>
      </c>
      <c r="D181" s="6" t="s">
        <v>104</v>
      </c>
      <c r="E181" s="16">
        <v>1690725</v>
      </c>
      <c r="F181" s="17">
        <v>40290</v>
      </c>
      <c r="G181" s="18">
        <v>2.3830013751497139E-2</v>
      </c>
      <c r="H181" s="17">
        <v>0</v>
      </c>
      <c r="I181" s="18">
        <v>0</v>
      </c>
      <c r="J181" s="17">
        <v>0</v>
      </c>
      <c r="K181" s="18">
        <v>0</v>
      </c>
    </row>
    <row r="182" spans="1:11" ht="45" x14ac:dyDescent="0.25">
      <c r="A182" s="28" t="s">
        <v>36</v>
      </c>
      <c r="B182" s="26" t="s">
        <v>107</v>
      </c>
      <c r="C182" s="7" t="s">
        <v>16</v>
      </c>
      <c r="D182" s="6" t="s">
        <v>105</v>
      </c>
      <c r="E182" s="16">
        <v>3883174</v>
      </c>
      <c r="F182" s="17">
        <v>131482</v>
      </c>
      <c r="G182" s="18">
        <v>3.3859415004323781E-2</v>
      </c>
      <c r="H182" s="17">
        <v>0</v>
      </c>
      <c r="I182" s="18">
        <v>0</v>
      </c>
      <c r="J182" s="17">
        <v>0</v>
      </c>
      <c r="K182" s="18">
        <v>0</v>
      </c>
    </row>
    <row r="183" spans="1:11" ht="45" x14ac:dyDescent="0.25">
      <c r="A183" s="28" t="s">
        <v>36</v>
      </c>
      <c r="B183" s="26" t="s">
        <v>107</v>
      </c>
      <c r="C183" s="7" t="s">
        <v>16</v>
      </c>
      <c r="D183" s="6" t="s">
        <v>106</v>
      </c>
      <c r="E183" s="16">
        <v>2165114</v>
      </c>
      <c r="F183" s="17">
        <v>41933</v>
      </c>
      <c r="G183" s="18">
        <v>1.9367571407325434E-2</v>
      </c>
      <c r="H183" s="17">
        <v>0</v>
      </c>
      <c r="I183" s="18">
        <v>0</v>
      </c>
      <c r="J183" s="17">
        <v>0</v>
      </c>
      <c r="K183" s="18">
        <v>0</v>
      </c>
    </row>
    <row r="184" spans="1:11" ht="60" x14ac:dyDescent="0.25">
      <c r="A184" s="27" t="s">
        <v>108</v>
      </c>
      <c r="B184" s="25" t="s">
        <v>109</v>
      </c>
      <c r="C184" s="6" t="s">
        <v>16</v>
      </c>
      <c r="D184" s="6" t="s">
        <v>17</v>
      </c>
      <c r="E184" s="16">
        <v>453289636</v>
      </c>
      <c r="F184" s="17">
        <v>0</v>
      </c>
      <c r="G184" s="18">
        <v>0</v>
      </c>
      <c r="H184" s="17">
        <v>0</v>
      </c>
      <c r="I184" s="18">
        <v>0</v>
      </c>
      <c r="J184" s="17">
        <v>0</v>
      </c>
      <c r="K184" s="18">
        <v>0</v>
      </c>
    </row>
    <row r="185" spans="1:11" ht="60" x14ac:dyDescent="0.25">
      <c r="A185" s="28" t="s">
        <v>108</v>
      </c>
      <c r="B185" s="25" t="s">
        <v>110</v>
      </c>
      <c r="C185" s="6" t="s">
        <v>16</v>
      </c>
      <c r="D185" s="6" t="s">
        <v>17</v>
      </c>
      <c r="E185" s="16">
        <v>292958636</v>
      </c>
      <c r="F185" s="17">
        <v>0</v>
      </c>
      <c r="G185" s="18">
        <v>0</v>
      </c>
      <c r="H185" s="17">
        <v>0</v>
      </c>
      <c r="I185" s="18">
        <v>0</v>
      </c>
      <c r="J185" s="17">
        <v>0</v>
      </c>
      <c r="K185" s="18">
        <v>0</v>
      </c>
    </row>
    <row r="186" spans="1:11" ht="60" x14ac:dyDescent="0.25">
      <c r="A186" s="28" t="s">
        <v>108</v>
      </c>
      <c r="B186" s="26" t="s">
        <v>110</v>
      </c>
      <c r="C186" s="7" t="s">
        <v>16</v>
      </c>
      <c r="D186" s="7"/>
      <c r="E186" s="19">
        <v>2498079097</v>
      </c>
      <c r="F186" s="20">
        <v>0</v>
      </c>
      <c r="G186" s="21">
        <v>0</v>
      </c>
      <c r="H186" s="20">
        <v>0</v>
      </c>
      <c r="I186" s="21">
        <v>0</v>
      </c>
      <c r="J186" s="20">
        <v>0</v>
      </c>
      <c r="K186" s="21">
        <v>0</v>
      </c>
    </row>
    <row r="187" spans="1:11" ht="60" x14ac:dyDescent="0.25">
      <c r="A187" s="28" t="s">
        <v>108</v>
      </c>
      <c r="B187" s="25" t="s">
        <v>111</v>
      </c>
      <c r="C187" s="6" t="s">
        <v>16</v>
      </c>
      <c r="D187" s="6" t="s">
        <v>17</v>
      </c>
      <c r="E187" s="16">
        <v>2524959889</v>
      </c>
      <c r="F187" s="17">
        <v>0</v>
      </c>
      <c r="G187" s="18">
        <v>0</v>
      </c>
      <c r="H187" s="17">
        <v>0</v>
      </c>
      <c r="I187" s="18">
        <v>0</v>
      </c>
      <c r="J187" s="17">
        <v>0</v>
      </c>
      <c r="K187" s="18">
        <v>0</v>
      </c>
    </row>
    <row r="188" spans="1:11" ht="60" x14ac:dyDescent="0.25">
      <c r="A188" s="28" t="s">
        <v>108</v>
      </c>
      <c r="B188" s="25" t="s">
        <v>112</v>
      </c>
      <c r="C188" s="6" t="s">
        <v>16</v>
      </c>
      <c r="D188" s="6" t="s">
        <v>17</v>
      </c>
      <c r="E188" s="16">
        <v>3537734925</v>
      </c>
      <c r="F188" s="17">
        <v>0</v>
      </c>
      <c r="G188" s="18">
        <v>0</v>
      </c>
      <c r="H188" s="17">
        <v>0</v>
      </c>
      <c r="I188" s="18">
        <v>0</v>
      </c>
      <c r="J188" s="17">
        <v>0</v>
      </c>
      <c r="K188" s="18">
        <v>0</v>
      </c>
    </row>
    <row r="189" spans="1:11" ht="60" x14ac:dyDescent="0.25">
      <c r="A189" s="27" t="s">
        <v>113</v>
      </c>
      <c r="B189" s="25" t="s">
        <v>114</v>
      </c>
      <c r="C189" s="6" t="s">
        <v>16</v>
      </c>
      <c r="D189" s="6" t="s">
        <v>17</v>
      </c>
      <c r="E189" s="16">
        <v>2719750306</v>
      </c>
      <c r="F189" s="17">
        <v>0</v>
      </c>
      <c r="G189" s="18">
        <v>0</v>
      </c>
      <c r="H189" s="17">
        <v>0</v>
      </c>
      <c r="I189" s="18">
        <v>0</v>
      </c>
      <c r="J189" s="17">
        <v>0</v>
      </c>
      <c r="K189" s="18">
        <v>0</v>
      </c>
    </row>
    <row r="190" spans="1:11" ht="60" x14ac:dyDescent="0.25">
      <c r="A190" s="28" t="s">
        <v>113</v>
      </c>
      <c r="B190" s="25" t="s">
        <v>115</v>
      </c>
      <c r="C190" s="6" t="s">
        <v>16</v>
      </c>
      <c r="D190" s="6" t="s">
        <v>17</v>
      </c>
      <c r="E190" s="16">
        <v>191763736</v>
      </c>
      <c r="F190" s="17">
        <v>0</v>
      </c>
      <c r="G190" s="18">
        <v>0</v>
      </c>
      <c r="H190" s="17">
        <v>0</v>
      </c>
      <c r="I190" s="18">
        <v>0</v>
      </c>
      <c r="J190" s="17">
        <v>0</v>
      </c>
      <c r="K190" s="18">
        <v>0</v>
      </c>
    </row>
    <row r="191" spans="1:11" ht="60" x14ac:dyDescent="0.25">
      <c r="A191" s="28" t="s">
        <v>113</v>
      </c>
      <c r="B191" s="25" t="s">
        <v>116</v>
      </c>
      <c r="C191" s="6" t="s">
        <v>16</v>
      </c>
      <c r="D191" s="6" t="s">
        <v>17</v>
      </c>
      <c r="E191" s="16">
        <v>133319965</v>
      </c>
      <c r="F191" s="17">
        <v>0</v>
      </c>
      <c r="G191" s="18">
        <v>0</v>
      </c>
      <c r="H191" s="17">
        <v>0</v>
      </c>
      <c r="I191" s="18">
        <v>0</v>
      </c>
      <c r="J191" s="17">
        <v>0</v>
      </c>
      <c r="K191" s="18">
        <v>0</v>
      </c>
    </row>
    <row r="192" spans="1:11" ht="60" x14ac:dyDescent="0.25">
      <c r="A192" s="28" t="s">
        <v>113</v>
      </c>
      <c r="B192" s="25" t="s">
        <v>117</v>
      </c>
      <c r="C192" s="6" t="s">
        <v>16</v>
      </c>
      <c r="D192" s="6" t="s">
        <v>17</v>
      </c>
      <c r="E192" s="16">
        <v>149300607</v>
      </c>
      <c r="F192" s="17">
        <v>0</v>
      </c>
      <c r="G192" s="18">
        <v>0</v>
      </c>
      <c r="H192" s="17">
        <v>0</v>
      </c>
      <c r="I192" s="18">
        <v>0</v>
      </c>
      <c r="J192" s="17">
        <v>0</v>
      </c>
      <c r="K192" s="18">
        <v>0</v>
      </c>
    </row>
    <row r="193" spans="1:11" x14ac:dyDescent="0.25">
      <c r="A193" s="9" t="s">
        <v>42</v>
      </c>
      <c r="B193" s="29"/>
      <c r="C193" s="30"/>
      <c r="D193" s="5"/>
      <c r="E193" s="2">
        <f>SUBTOTAL(109,Tabla2[[Vigente ]])</f>
        <v>513995305404</v>
      </c>
      <c r="F193" s="12">
        <f>SUBTOTAL(109,Tabla2[Compromisos])</f>
        <v>370488774417.79004</v>
      </c>
      <c r="G193" s="41">
        <f>Tabla2[[#Totals],[Compromisos]]/Tabla2[[#Totals],[Vigente ]]</f>
        <v>0.72080186438003768</v>
      </c>
      <c r="H193" s="12">
        <f>SUBTOTAL(109,Tabla2[Obligación])</f>
        <v>313063866813.13</v>
      </c>
      <c r="I193" s="41">
        <f>Tabla2[[#Totals],[Obligación]]/Tabla2[[#Totals],[Vigente ]]</f>
        <v>0.60907923384059315</v>
      </c>
      <c r="J193" s="12">
        <f>SUBTOTAL(109,Tabla2[Pagos])</f>
        <v>307117818234.09998</v>
      </c>
      <c r="K193" s="8">
        <f>Tabla2[[#Totals],[Pagos]]/Tabla2[[#Totals],[Vigente ]]</f>
        <v>0.59751094028515606</v>
      </c>
    </row>
    <row r="195" spans="1:11" x14ac:dyDescent="0.25">
      <c r="A195" s="24" t="s">
        <v>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C8483-6796-4013-BACD-C11CB95F79C6}">
  <dimension ref="A2:K241"/>
  <sheetViews>
    <sheetView showGridLines="0" workbookViewId="0">
      <pane ySplit="6" topLeftCell="A226" activePane="bottomLeft" state="frozen"/>
      <selection pane="bottomLeft" activeCell="A238" sqref="A238"/>
    </sheetView>
  </sheetViews>
  <sheetFormatPr baseColWidth="10" defaultColWidth="11.42578125" defaultRowHeight="15" x14ac:dyDescent="0.25"/>
  <cols>
    <col min="1" max="1" width="61.42578125" customWidth="1"/>
    <col min="2" max="2" width="72.42578125" customWidth="1"/>
    <col min="3" max="3" width="18.42578125" style="5" bestFit="1" customWidth="1"/>
    <col min="4" max="4" width="38.5703125" style="5" customWidth="1"/>
    <col min="5" max="6" width="22.5703125" bestFit="1" customWidth="1"/>
    <col min="7" max="7" width="17.5703125" customWidth="1"/>
    <col min="8" max="8" width="22.5703125" bestFit="1" customWidth="1"/>
    <col min="9" max="9" width="13.7109375" customWidth="1"/>
    <col min="10" max="10" width="22.5703125" bestFit="1" customWidth="1"/>
    <col min="11" max="11" width="10.5703125" customWidth="1"/>
  </cols>
  <sheetData>
    <row r="2" spans="1:11" ht="20.25" thickBot="1" x14ac:dyDescent="0.35">
      <c r="A2" s="22" t="s">
        <v>0</v>
      </c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</row>
    <row r="3" spans="1:11" ht="21" thickTop="1" thickBot="1" x14ac:dyDescent="0.35">
      <c r="A3" s="22" t="s">
        <v>2</v>
      </c>
      <c r="B3" s="23">
        <v>2025</v>
      </c>
      <c r="C3" s="22"/>
      <c r="D3" s="22"/>
      <c r="E3" s="22"/>
      <c r="F3" s="22"/>
      <c r="G3" s="22"/>
      <c r="H3" s="22"/>
      <c r="I3" s="22"/>
      <c r="J3" s="22"/>
      <c r="K3" s="22"/>
    </row>
    <row r="4" spans="1:11" ht="15.75" hidden="1" thickTop="1" x14ac:dyDescent="0.25"/>
    <row r="5" spans="1:11" hidden="1" x14ac:dyDescent="0.25"/>
    <row r="6" spans="1:11" ht="15.75" thickTop="1" x14ac:dyDescent="0.25">
      <c r="A6" s="9" t="s">
        <v>3</v>
      </c>
      <c r="B6" s="3" t="s">
        <v>4</v>
      </c>
      <c r="C6" s="10" t="s">
        <v>5</v>
      </c>
      <c r="D6" s="10" t="s">
        <v>6</v>
      </c>
      <c r="E6" s="1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</row>
    <row r="7" spans="1:11" ht="30" x14ac:dyDescent="0.25">
      <c r="A7" s="14" t="s">
        <v>118</v>
      </c>
      <c r="B7" s="4" t="s">
        <v>119</v>
      </c>
      <c r="C7" s="6" t="s">
        <v>16</v>
      </c>
      <c r="D7" s="6" t="s">
        <v>17</v>
      </c>
      <c r="E7" s="16">
        <v>1276528561</v>
      </c>
      <c r="F7" s="17">
        <v>1152280860.3900001</v>
      </c>
      <c r="G7" s="18">
        <v>0.90266751218424179</v>
      </c>
      <c r="H7" s="17">
        <v>1072301674.66</v>
      </c>
      <c r="I7" s="18">
        <v>0.84001385274136453</v>
      </c>
      <c r="J7" s="17">
        <v>1072301674.66</v>
      </c>
      <c r="K7" s="18">
        <v>0.84001385274136453</v>
      </c>
    </row>
    <row r="8" spans="1:11" ht="45" x14ac:dyDescent="0.25">
      <c r="A8" s="15" t="s">
        <v>118</v>
      </c>
      <c r="B8" s="4" t="s">
        <v>120</v>
      </c>
      <c r="C8" s="6" t="s">
        <v>16</v>
      </c>
      <c r="D8" s="6" t="s">
        <v>17</v>
      </c>
      <c r="E8" s="16">
        <v>300570954</v>
      </c>
      <c r="F8" s="17">
        <v>82805437.959999993</v>
      </c>
      <c r="G8" s="18">
        <v>0.27549381221979286</v>
      </c>
      <c r="H8" s="17">
        <v>82805437.950000003</v>
      </c>
      <c r="I8" s="18">
        <v>0.27549381218652286</v>
      </c>
      <c r="J8" s="17">
        <v>82315361.269999996</v>
      </c>
      <c r="K8" s="18">
        <v>0.27386332636120253</v>
      </c>
    </row>
    <row r="9" spans="1:11" ht="30" x14ac:dyDescent="0.25">
      <c r="A9" s="14" t="s">
        <v>121</v>
      </c>
      <c r="B9" s="4" t="s">
        <v>122</v>
      </c>
      <c r="C9" s="6" t="s">
        <v>16</v>
      </c>
      <c r="D9" s="6" t="s">
        <v>65</v>
      </c>
      <c r="E9" s="16">
        <v>1727287</v>
      </c>
      <c r="F9" s="17">
        <v>1727287</v>
      </c>
      <c r="G9" s="18">
        <v>1</v>
      </c>
      <c r="H9" s="17">
        <v>1727287</v>
      </c>
      <c r="I9" s="18">
        <v>1</v>
      </c>
      <c r="J9" s="17">
        <v>1727287</v>
      </c>
      <c r="K9" s="18">
        <v>1</v>
      </c>
    </row>
    <row r="10" spans="1:11" ht="30" x14ac:dyDescent="0.25">
      <c r="A10" s="15" t="s">
        <v>121</v>
      </c>
      <c r="B10" s="13" t="s">
        <v>122</v>
      </c>
      <c r="C10" s="7" t="s">
        <v>16</v>
      </c>
      <c r="D10" s="6" t="s">
        <v>82</v>
      </c>
      <c r="E10" s="16">
        <v>1093463</v>
      </c>
      <c r="F10" s="17">
        <v>1093463</v>
      </c>
      <c r="G10" s="18">
        <v>1</v>
      </c>
      <c r="H10" s="17">
        <v>1093463</v>
      </c>
      <c r="I10" s="18">
        <v>1</v>
      </c>
      <c r="J10" s="17">
        <v>1093463</v>
      </c>
      <c r="K10" s="18">
        <v>1</v>
      </c>
    </row>
    <row r="11" spans="1:11" ht="30" x14ac:dyDescent="0.25">
      <c r="A11" s="15" t="s">
        <v>121</v>
      </c>
      <c r="B11" s="13" t="s">
        <v>122</v>
      </c>
      <c r="C11" s="7" t="s">
        <v>16</v>
      </c>
      <c r="D11" s="6" t="s">
        <v>84</v>
      </c>
      <c r="E11" s="16">
        <v>22422720</v>
      </c>
      <c r="F11" s="17">
        <v>22422720</v>
      </c>
      <c r="G11" s="18">
        <v>1</v>
      </c>
      <c r="H11" s="17">
        <v>22422720</v>
      </c>
      <c r="I11" s="18">
        <v>1</v>
      </c>
      <c r="J11" s="17">
        <v>22422720</v>
      </c>
      <c r="K11" s="18">
        <v>1</v>
      </c>
    </row>
    <row r="12" spans="1:11" ht="30" x14ac:dyDescent="0.25">
      <c r="A12" s="15" t="s">
        <v>121</v>
      </c>
      <c r="B12" s="13" t="s">
        <v>122</v>
      </c>
      <c r="C12" s="7" t="s">
        <v>16</v>
      </c>
      <c r="D12" s="6" t="s">
        <v>85</v>
      </c>
      <c r="E12" s="16">
        <v>1319749</v>
      </c>
      <c r="F12" s="17">
        <v>1319749</v>
      </c>
      <c r="G12" s="18">
        <v>1</v>
      </c>
      <c r="H12" s="17">
        <v>1319749</v>
      </c>
      <c r="I12" s="18">
        <v>1</v>
      </c>
      <c r="J12" s="17">
        <v>1319749</v>
      </c>
      <c r="K12" s="18">
        <v>1</v>
      </c>
    </row>
    <row r="13" spans="1:11" ht="30" x14ac:dyDescent="0.25">
      <c r="A13" s="15" t="s">
        <v>121</v>
      </c>
      <c r="B13" s="13" t="s">
        <v>122</v>
      </c>
      <c r="C13" s="7" t="s">
        <v>16</v>
      </c>
      <c r="D13" s="6" t="s">
        <v>89</v>
      </c>
      <c r="E13" s="16">
        <v>33411580.66</v>
      </c>
      <c r="F13" s="17">
        <v>33411580.66</v>
      </c>
      <c r="G13" s="18">
        <v>1</v>
      </c>
      <c r="H13" s="17">
        <v>4176447.45</v>
      </c>
      <c r="I13" s="18">
        <v>0.12499999603430914</v>
      </c>
      <c r="J13" s="17">
        <v>4176447.45</v>
      </c>
      <c r="K13" s="18">
        <v>0.12499999603430914</v>
      </c>
    </row>
    <row r="14" spans="1:11" ht="30" x14ac:dyDescent="0.25">
      <c r="A14" s="15" t="s">
        <v>121</v>
      </c>
      <c r="B14" s="13" t="s">
        <v>122</v>
      </c>
      <c r="C14" s="7" t="s">
        <v>16</v>
      </c>
      <c r="D14" s="6" t="s">
        <v>93</v>
      </c>
      <c r="E14" s="16">
        <v>22035088</v>
      </c>
      <c r="F14" s="17">
        <v>22035088</v>
      </c>
      <c r="G14" s="18">
        <v>1</v>
      </c>
      <c r="H14" s="17">
        <v>22035088</v>
      </c>
      <c r="I14" s="18">
        <v>1</v>
      </c>
      <c r="J14" s="17">
        <v>22035088</v>
      </c>
      <c r="K14" s="18">
        <v>1</v>
      </c>
    </row>
    <row r="15" spans="1:11" ht="30" x14ac:dyDescent="0.25">
      <c r="A15" s="15" t="s">
        <v>121</v>
      </c>
      <c r="B15" s="13" t="s">
        <v>122</v>
      </c>
      <c r="C15" s="7" t="s">
        <v>16</v>
      </c>
      <c r="D15" s="6" t="s">
        <v>49</v>
      </c>
      <c r="E15" s="16">
        <v>13178020</v>
      </c>
      <c r="F15" s="17">
        <v>13178020</v>
      </c>
      <c r="G15" s="18">
        <v>1</v>
      </c>
      <c r="H15" s="17">
        <v>13078020</v>
      </c>
      <c r="I15" s="18">
        <v>0.99241160659947403</v>
      </c>
      <c r="J15" s="17">
        <v>13078020</v>
      </c>
      <c r="K15" s="18">
        <v>0.99241160659947403</v>
      </c>
    </row>
    <row r="16" spans="1:11" ht="30" x14ac:dyDescent="0.25">
      <c r="A16" s="15" t="s">
        <v>121</v>
      </c>
      <c r="B16" s="13" t="s">
        <v>122</v>
      </c>
      <c r="C16" s="7" t="s">
        <v>16</v>
      </c>
      <c r="D16" s="6" t="s">
        <v>51</v>
      </c>
      <c r="E16" s="16">
        <v>1893992</v>
      </c>
      <c r="F16" s="17">
        <v>1893992</v>
      </c>
      <c r="G16" s="18">
        <v>1</v>
      </c>
      <c r="H16" s="17">
        <v>1098192</v>
      </c>
      <c r="I16" s="18">
        <v>0.57982927066217804</v>
      </c>
      <c r="J16" s="17">
        <v>1098192</v>
      </c>
      <c r="K16" s="18">
        <v>0.57982927066217804</v>
      </c>
    </row>
    <row r="17" spans="1:11" ht="30" x14ac:dyDescent="0.25">
      <c r="A17" s="15" t="s">
        <v>121</v>
      </c>
      <c r="B17" s="4" t="s">
        <v>123</v>
      </c>
      <c r="C17" s="6" t="s">
        <v>16</v>
      </c>
      <c r="D17" s="6" t="s">
        <v>53</v>
      </c>
      <c r="E17" s="16">
        <v>84695830.049999997</v>
      </c>
      <c r="F17" s="17">
        <v>84695830.049999997</v>
      </c>
      <c r="G17" s="18">
        <v>1</v>
      </c>
      <c r="H17" s="17">
        <v>84695830.049999997</v>
      </c>
      <c r="I17" s="18">
        <v>1</v>
      </c>
      <c r="J17" s="17">
        <v>84695830.049999997</v>
      </c>
      <c r="K17" s="18">
        <v>1</v>
      </c>
    </row>
    <row r="18" spans="1:11" ht="30" x14ac:dyDescent="0.25">
      <c r="A18" s="15" t="s">
        <v>121</v>
      </c>
      <c r="B18" s="13" t="s">
        <v>123</v>
      </c>
      <c r="C18" s="7" t="s">
        <v>16</v>
      </c>
      <c r="D18" s="6" t="s">
        <v>55</v>
      </c>
      <c r="E18" s="16">
        <v>16126546.800000001</v>
      </c>
      <c r="F18" s="17">
        <v>16126546.800000001</v>
      </c>
      <c r="G18" s="18">
        <v>1</v>
      </c>
      <c r="H18" s="17">
        <v>16126546.800000001</v>
      </c>
      <c r="I18" s="18">
        <v>1</v>
      </c>
      <c r="J18" s="17">
        <v>16126546.800000001</v>
      </c>
      <c r="K18" s="18">
        <v>1</v>
      </c>
    </row>
    <row r="19" spans="1:11" ht="30" x14ac:dyDescent="0.25">
      <c r="A19" s="15" t="s">
        <v>121</v>
      </c>
      <c r="B19" s="13" t="s">
        <v>123</v>
      </c>
      <c r="C19" s="7" t="s">
        <v>16</v>
      </c>
      <c r="D19" s="6" t="s">
        <v>56</v>
      </c>
      <c r="E19" s="16">
        <v>24199500</v>
      </c>
      <c r="F19" s="17">
        <v>24199500</v>
      </c>
      <c r="G19" s="18">
        <v>1</v>
      </c>
      <c r="H19" s="17">
        <v>24199500</v>
      </c>
      <c r="I19" s="18">
        <v>1</v>
      </c>
      <c r="J19" s="17">
        <v>24199500</v>
      </c>
      <c r="K19" s="18">
        <v>1</v>
      </c>
    </row>
    <row r="20" spans="1:11" ht="30" x14ac:dyDescent="0.25">
      <c r="A20" s="15" t="s">
        <v>121</v>
      </c>
      <c r="B20" s="13" t="s">
        <v>123</v>
      </c>
      <c r="C20" s="7" t="s">
        <v>16</v>
      </c>
      <c r="D20" s="6" t="s">
        <v>44</v>
      </c>
      <c r="E20" s="16">
        <v>589395762.14999998</v>
      </c>
      <c r="F20" s="17">
        <v>589395762.14999998</v>
      </c>
      <c r="G20" s="18">
        <v>1</v>
      </c>
      <c r="H20" s="17">
        <v>589395762.14999998</v>
      </c>
      <c r="I20" s="18">
        <v>1</v>
      </c>
      <c r="J20" s="17">
        <v>589395762.14999998</v>
      </c>
      <c r="K20" s="18">
        <v>1</v>
      </c>
    </row>
    <row r="21" spans="1:11" ht="30" x14ac:dyDescent="0.25">
      <c r="A21" s="15" t="s">
        <v>121</v>
      </c>
      <c r="B21" s="13" t="s">
        <v>123</v>
      </c>
      <c r="C21" s="7" t="s">
        <v>16</v>
      </c>
      <c r="D21" s="6" t="s">
        <v>57</v>
      </c>
      <c r="E21" s="16">
        <v>103706957.25</v>
      </c>
      <c r="F21" s="17">
        <v>103706957.25</v>
      </c>
      <c r="G21" s="18">
        <v>1</v>
      </c>
      <c r="H21" s="17">
        <v>103706957.25</v>
      </c>
      <c r="I21" s="18">
        <v>1</v>
      </c>
      <c r="J21" s="17">
        <v>103706957.25</v>
      </c>
      <c r="K21" s="18">
        <v>1</v>
      </c>
    </row>
    <row r="22" spans="1:11" ht="30" x14ac:dyDescent="0.25">
      <c r="A22" s="15" t="s">
        <v>121</v>
      </c>
      <c r="B22" s="13" t="s">
        <v>123</v>
      </c>
      <c r="C22" s="7" t="s">
        <v>16</v>
      </c>
      <c r="D22" s="6" t="s">
        <v>58</v>
      </c>
      <c r="E22" s="16">
        <v>6049875</v>
      </c>
      <c r="F22" s="17">
        <v>6049875</v>
      </c>
      <c r="G22" s="18">
        <v>1</v>
      </c>
      <c r="H22" s="17">
        <v>6049875</v>
      </c>
      <c r="I22" s="18">
        <v>1</v>
      </c>
      <c r="J22" s="17">
        <v>6049875</v>
      </c>
      <c r="K22" s="18">
        <v>1</v>
      </c>
    </row>
    <row r="23" spans="1:11" ht="30" x14ac:dyDescent="0.25">
      <c r="A23" s="15" t="s">
        <v>121</v>
      </c>
      <c r="B23" s="13" t="s">
        <v>123</v>
      </c>
      <c r="C23" s="7" t="s">
        <v>16</v>
      </c>
      <c r="D23" s="6" t="s">
        <v>60</v>
      </c>
      <c r="E23" s="16">
        <v>69848013.299999997</v>
      </c>
      <c r="F23" s="17">
        <v>69848013.299999997</v>
      </c>
      <c r="G23" s="18">
        <v>1</v>
      </c>
      <c r="H23" s="17">
        <v>69848013.299999997</v>
      </c>
      <c r="I23" s="18">
        <v>1</v>
      </c>
      <c r="J23" s="17">
        <v>69848013.299999997</v>
      </c>
      <c r="K23" s="18">
        <v>1</v>
      </c>
    </row>
    <row r="24" spans="1:11" ht="30" x14ac:dyDescent="0.25">
      <c r="A24" s="15" t="s">
        <v>121</v>
      </c>
      <c r="B24" s="13" t="s">
        <v>123</v>
      </c>
      <c r="C24" s="7" t="s">
        <v>16</v>
      </c>
      <c r="D24" s="6" t="s">
        <v>65</v>
      </c>
      <c r="E24" s="16">
        <v>24199500</v>
      </c>
      <c r="F24" s="17">
        <v>24199500</v>
      </c>
      <c r="G24" s="18">
        <v>1</v>
      </c>
      <c r="H24" s="17">
        <v>24199500</v>
      </c>
      <c r="I24" s="18">
        <v>1</v>
      </c>
      <c r="J24" s="17">
        <v>24199500</v>
      </c>
      <c r="K24" s="18">
        <v>1</v>
      </c>
    </row>
    <row r="25" spans="1:11" ht="30" x14ac:dyDescent="0.25">
      <c r="A25" s="15" t="s">
        <v>121</v>
      </c>
      <c r="B25" s="13" t="s">
        <v>123</v>
      </c>
      <c r="C25" s="7" t="s">
        <v>16</v>
      </c>
      <c r="D25" s="6" t="s">
        <v>66</v>
      </c>
      <c r="E25" s="16">
        <v>36299250</v>
      </c>
      <c r="F25" s="17">
        <v>36299250</v>
      </c>
      <c r="G25" s="18">
        <v>1</v>
      </c>
      <c r="H25" s="17">
        <v>36299250</v>
      </c>
      <c r="I25" s="18">
        <v>1</v>
      </c>
      <c r="J25" s="17">
        <v>36299250</v>
      </c>
      <c r="K25" s="18">
        <v>1</v>
      </c>
    </row>
    <row r="26" spans="1:11" ht="30" x14ac:dyDescent="0.25">
      <c r="A26" s="15" t="s">
        <v>121</v>
      </c>
      <c r="B26" s="13" t="s">
        <v>123</v>
      </c>
      <c r="C26" s="7" t="s">
        <v>16</v>
      </c>
      <c r="D26" s="6" t="s">
        <v>45</v>
      </c>
      <c r="E26" s="16">
        <v>1387359754.95</v>
      </c>
      <c r="F26" s="17">
        <v>1387359754.95</v>
      </c>
      <c r="G26" s="18">
        <v>1</v>
      </c>
      <c r="H26" s="17">
        <v>1387359754.95</v>
      </c>
      <c r="I26" s="18">
        <v>1</v>
      </c>
      <c r="J26" s="17">
        <v>1387359754.95</v>
      </c>
      <c r="K26" s="18">
        <v>1</v>
      </c>
    </row>
    <row r="27" spans="1:11" ht="30" x14ac:dyDescent="0.25">
      <c r="A27" s="15" t="s">
        <v>121</v>
      </c>
      <c r="B27" s="13" t="s">
        <v>123</v>
      </c>
      <c r="C27" s="7" t="s">
        <v>16</v>
      </c>
      <c r="D27" s="7" t="s">
        <v>45</v>
      </c>
      <c r="E27" s="19">
        <v>87724392</v>
      </c>
      <c r="F27" s="20">
        <v>31244304</v>
      </c>
      <c r="G27" s="21">
        <v>0.35616438356164382</v>
      </c>
      <c r="H27" s="20">
        <v>3304686</v>
      </c>
      <c r="I27" s="21">
        <v>3.7671232876712327E-2</v>
      </c>
      <c r="J27" s="20">
        <v>3304686</v>
      </c>
      <c r="K27" s="21">
        <v>3.7671232876712327E-2</v>
      </c>
    </row>
    <row r="28" spans="1:11" ht="30" x14ac:dyDescent="0.25">
      <c r="A28" s="15" t="s">
        <v>121</v>
      </c>
      <c r="B28" s="13" t="s">
        <v>123</v>
      </c>
      <c r="C28" s="7" t="s">
        <v>16</v>
      </c>
      <c r="D28" s="6" t="s">
        <v>67</v>
      </c>
      <c r="E28" s="16">
        <v>3976888</v>
      </c>
      <c r="F28" s="17">
        <v>0</v>
      </c>
      <c r="G28" s="18">
        <v>0</v>
      </c>
      <c r="H28" s="17">
        <v>0</v>
      </c>
      <c r="I28" s="18">
        <v>0</v>
      </c>
      <c r="J28" s="17">
        <v>0</v>
      </c>
      <c r="K28" s="18">
        <v>0</v>
      </c>
    </row>
    <row r="29" spans="1:11" ht="30" x14ac:dyDescent="0.25">
      <c r="A29" s="15" t="s">
        <v>121</v>
      </c>
      <c r="B29" s="13" t="s">
        <v>123</v>
      </c>
      <c r="C29" s="7" t="s">
        <v>16</v>
      </c>
      <c r="D29" s="6" t="s">
        <v>68</v>
      </c>
      <c r="E29" s="16">
        <v>44364943.350000001</v>
      </c>
      <c r="F29" s="17">
        <v>44364943.350000001</v>
      </c>
      <c r="G29" s="18">
        <v>1</v>
      </c>
      <c r="H29" s="17">
        <v>44364943.350000001</v>
      </c>
      <c r="I29" s="18">
        <v>1</v>
      </c>
      <c r="J29" s="17">
        <v>44364943.350000001</v>
      </c>
      <c r="K29" s="18">
        <v>1</v>
      </c>
    </row>
    <row r="30" spans="1:11" ht="30" x14ac:dyDescent="0.25">
      <c r="A30" s="15" t="s">
        <v>121</v>
      </c>
      <c r="B30" s="13" t="s">
        <v>123</v>
      </c>
      <c r="C30" s="7" t="s">
        <v>16</v>
      </c>
      <c r="D30" s="6" t="s">
        <v>69</v>
      </c>
      <c r="E30" s="16">
        <v>367028976.60000002</v>
      </c>
      <c r="F30" s="17">
        <v>367028976.60000002</v>
      </c>
      <c r="G30" s="18">
        <v>1</v>
      </c>
      <c r="H30" s="17">
        <v>367028976.60000002</v>
      </c>
      <c r="I30" s="18">
        <v>1</v>
      </c>
      <c r="J30" s="17">
        <v>367028976.60000002</v>
      </c>
      <c r="K30" s="18">
        <v>1</v>
      </c>
    </row>
    <row r="31" spans="1:11" ht="30" x14ac:dyDescent="0.25">
      <c r="A31" s="15" t="s">
        <v>121</v>
      </c>
      <c r="B31" s="13" t="s">
        <v>123</v>
      </c>
      <c r="C31" s="7" t="s">
        <v>16</v>
      </c>
      <c r="D31" s="7" t="s">
        <v>69</v>
      </c>
      <c r="E31" s="19">
        <v>6905894</v>
      </c>
      <c r="F31" s="20">
        <v>0</v>
      </c>
      <c r="G31" s="21">
        <v>0</v>
      </c>
      <c r="H31" s="20">
        <v>0</v>
      </c>
      <c r="I31" s="21">
        <v>0</v>
      </c>
      <c r="J31" s="20">
        <v>0</v>
      </c>
      <c r="K31" s="21">
        <v>0</v>
      </c>
    </row>
    <row r="32" spans="1:11" ht="30" x14ac:dyDescent="0.25">
      <c r="A32" s="15" t="s">
        <v>121</v>
      </c>
      <c r="B32" s="13" t="s">
        <v>123</v>
      </c>
      <c r="C32" s="7" t="s">
        <v>16</v>
      </c>
      <c r="D32" s="6" t="s">
        <v>70</v>
      </c>
      <c r="E32" s="16">
        <v>6049875</v>
      </c>
      <c r="F32" s="17">
        <v>6049875</v>
      </c>
      <c r="G32" s="18">
        <v>1</v>
      </c>
      <c r="H32" s="17">
        <v>6049875</v>
      </c>
      <c r="I32" s="18">
        <v>1</v>
      </c>
      <c r="J32" s="17">
        <v>6049875</v>
      </c>
      <c r="K32" s="18">
        <v>1</v>
      </c>
    </row>
    <row r="33" spans="1:11" ht="30" x14ac:dyDescent="0.25">
      <c r="A33" s="15" t="s">
        <v>121</v>
      </c>
      <c r="B33" s="13" t="s">
        <v>123</v>
      </c>
      <c r="C33" s="7" t="s">
        <v>16</v>
      </c>
      <c r="D33" s="6" t="s">
        <v>46</v>
      </c>
      <c r="E33" s="16">
        <v>198438319.94999999</v>
      </c>
      <c r="F33" s="17">
        <v>198438319.94999999</v>
      </c>
      <c r="G33" s="18">
        <v>1</v>
      </c>
      <c r="H33" s="17">
        <v>198438319.94999999</v>
      </c>
      <c r="I33" s="18">
        <v>1</v>
      </c>
      <c r="J33" s="17">
        <v>198438319.94999999</v>
      </c>
      <c r="K33" s="18">
        <v>1</v>
      </c>
    </row>
    <row r="34" spans="1:11" ht="30" x14ac:dyDescent="0.25">
      <c r="A34" s="15" t="s">
        <v>121</v>
      </c>
      <c r="B34" s="13" t="s">
        <v>123</v>
      </c>
      <c r="C34" s="7" t="s">
        <v>16</v>
      </c>
      <c r="D34" s="6" t="s">
        <v>72</v>
      </c>
      <c r="E34" s="16">
        <v>40333306.649999999</v>
      </c>
      <c r="F34" s="17">
        <v>40333306.649999999</v>
      </c>
      <c r="G34" s="18">
        <v>1</v>
      </c>
      <c r="H34" s="17">
        <v>40333306.649999999</v>
      </c>
      <c r="I34" s="18">
        <v>1</v>
      </c>
      <c r="J34" s="17">
        <v>40333306.649999999</v>
      </c>
      <c r="K34" s="18">
        <v>1</v>
      </c>
    </row>
    <row r="35" spans="1:11" ht="30" x14ac:dyDescent="0.25">
      <c r="A35" s="15" t="s">
        <v>121</v>
      </c>
      <c r="B35" s="13" t="s">
        <v>123</v>
      </c>
      <c r="C35" s="7" t="s">
        <v>16</v>
      </c>
      <c r="D35" s="6" t="s">
        <v>73</v>
      </c>
      <c r="E35" s="16">
        <v>33879300</v>
      </c>
      <c r="F35" s="17">
        <v>33879300</v>
      </c>
      <c r="G35" s="18">
        <v>1</v>
      </c>
      <c r="H35" s="17">
        <v>33879300</v>
      </c>
      <c r="I35" s="18">
        <v>1</v>
      </c>
      <c r="J35" s="17">
        <v>33879300</v>
      </c>
      <c r="K35" s="18">
        <v>1</v>
      </c>
    </row>
    <row r="36" spans="1:11" ht="30" x14ac:dyDescent="0.25">
      <c r="A36" s="15" t="s">
        <v>121</v>
      </c>
      <c r="B36" s="13" t="s">
        <v>123</v>
      </c>
      <c r="C36" s="7" t="s">
        <v>16</v>
      </c>
      <c r="D36" s="6" t="s">
        <v>77</v>
      </c>
      <c r="E36" s="16">
        <v>25005343.350000001</v>
      </c>
      <c r="F36" s="17">
        <v>25005343.350000001</v>
      </c>
      <c r="G36" s="18">
        <v>1</v>
      </c>
      <c r="H36" s="17">
        <v>25005343.350000001</v>
      </c>
      <c r="I36" s="18">
        <v>1</v>
      </c>
      <c r="J36" s="17">
        <v>25005343.350000001</v>
      </c>
      <c r="K36" s="18">
        <v>1</v>
      </c>
    </row>
    <row r="37" spans="1:11" ht="30" x14ac:dyDescent="0.25">
      <c r="A37" s="15" t="s">
        <v>121</v>
      </c>
      <c r="B37" s="13" t="s">
        <v>123</v>
      </c>
      <c r="C37" s="7" t="s">
        <v>16</v>
      </c>
      <c r="D37" s="7" t="s">
        <v>77</v>
      </c>
      <c r="E37" s="19">
        <v>40557510</v>
      </c>
      <c r="F37" s="20">
        <v>0</v>
      </c>
      <c r="G37" s="21">
        <v>0</v>
      </c>
      <c r="H37" s="20">
        <v>0</v>
      </c>
      <c r="I37" s="21">
        <v>0</v>
      </c>
      <c r="J37" s="20">
        <v>0</v>
      </c>
      <c r="K37" s="21">
        <v>0</v>
      </c>
    </row>
    <row r="38" spans="1:11" ht="30" x14ac:dyDescent="0.25">
      <c r="A38" s="15" t="s">
        <v>121</v>
      </c>
      <c r="B38" s="13" t="s">
        <v>123</v>
      </c>
      <c r="C38" s="7" t="s">
        <v>16</v>
      </c>
      <c r="D38" s="6" t="s">
        <v>78</v>
      </c>
      <c r="E38" s="16">
        <v>72598500</v>
      </c>
      <c r="F38" s="17">
        <v>72598500</v>
      </c>
      <c r="G38" s="18">
        <v>1</v>
      </c>
      <c r="H38" s="17">
        <v>72598500</v>
      </c>
      <c r="I38" s="18">
        <v>1</v>
      </c>
      <c r="J38" s="17">
        <v>72598500</v>
      </c>
      <c r="K38" s="18">
        <v>1</v>
      </c>
    </row>
    <row r="39" spans="1:11" ht="30" x14ac:dyDescent="0.25">
      <c r="A39" s="15" t="s">
        <v>121</v>
      </c>
      <c r="B39" s="13" t="s">
        <v>123</v>
      </c>
      <c r="C39" s="7" t="s">
        <v>16</v>
      </c>
      <c r="D39" s="6" t="s">
        <v>80</v>
      </c>
      <c r="E39" s="16">
        <v>353259461.10000002</v>
      </c>
      <c r="F39" s="17">
        <v>353259461.10000002</v>
      </c>
      <c r="G39" s="18">
        <v>1</v>
      </c>
      <c r="H39" s="17">
        <v>353259461.10000002</v>
      </c>
      <c r="I39" s="18">
        <v>1</v>
      </c>
      <c r="J39" s="17">
        <v>353259461.10000002</v>
      </c>
      <c r="K39" s="18">
        <v>1</v>
      </c>
    </row>
    <row r="40" spans="1:11" ht="30" x14ac:dyDescent="0.25">
      <c r="A40" s="15" t="s">
        <v>121</v>
      </c>
      <c r="B40" s="13" t="s">
        <v>123</v>
      </c>
      <c r="C40" s="7" t="s">
        <v>16</v>
      </c>
      <c r="D40" s="6" t="s">
        <v>47</v>
      </c>
      <c r="E40" s="16">
        <v>814712466.75</v>
      </c>
      <c r="F40" s="17">
        <v>814712466.75</v>
      </c>
      <c r="G40" s="18">
        <v>1</v>
      </c>
      <c r="H40" s="17">
        <v>814712466.75</v>
      </c>
      <c r="I40" s="18">
        <v>1</v>
      </c>
      <c r="J40" s="17">
        <v>814712466.75</v>
      </c>
      <c r="K40" s="18">
        <v>1</v>
      </c>
    </row>
    <row r="41" spans="1:11" ht="30" x14ac:dyDescent="0.25">
      <c r="A41" s="15" t="s">
        <v>121</v>
      </c>
      <c r="B41" s="13" t="s">
        <v>123</v>
      </c>
      <c r="C41" s="7" t="s">
        <v>16</v>
      </c>
      <c r="D41" s="6" t="s">
        <v>81</v>
      </c>
      <c r="E41" s="16">
        <v>263583943.34999999</v>
      </c>
      <c r="F41" s="17">
        <v>263583943.34999999</v>
      </c>
      <c r="G41" s="18">
        <v>1</v>
      </c>
      <c r="H41" s="17">
        <v>263583943.34999999</v>
      </c>
      <c r="I41" s="18">
        <v>1</v>
      </c>
      <c r="J41" s="17">
        <v>263583943.34999999</v>
      </c>
      <c r="K41" s="18">
        <v>1</v>
      </c>
    </row>
    <row r="42" spans="1:11" ht="30" x14ac:dyDescent="0.25">
      <c r="A42" s="15" t="s">
        <v>121</v>
      </c>
      <c r="B42" s="13" t="s">
        <v>123</v>
      </c>
      <c r="C42" s="7" t="s">
        <v>16</v>
      </c>
      <c r="D42" s="6" t="s">
        <v>82</v>
      </c>
      <c r="E42" s="16">
        <v>131607557.25</v>
      </c>
      <c r="F42" s="17">
        <v>131607557.25</v>
      </c>
      <c r="G42" s="18">
        <v>1</v>
      </c>
      <c r="H42" s="17">
        <v>131607557.25</v>
      </c>
      <c r="I42" s="18">
        <v>1</v>
      </c>
      <c r="J42" s="17">
        <v>131607557.25</v>
      </c>
      <c r="K42" s="18">
        <v>1</v>
      </c>
    </row>
    <row r="43" spans="1:11" ht="30" x14ac:dyDescent="0.25">
      <c r="A43" s="15" t="s">
        <v>121</v>
      </c>
      <c r="B43" s="13" t="s">
        <v>123</v>
      </c>
      <c r="C43" s="7" t="s">
        <v>16</v>
      </c>
      <c r="D43" s="6" t="s">
        <v>83</v>
      </c>
      <c r="E43" s="16">
        <v>23060700</v>
      </c>
      <c r="F43" s="17">
        <v>23060700</v>
      </c>
      <c r="G43" s="18">
        <v>1</v>
      </c>
      <c r="H43" s="17">
        <v>23060700</v>
      </c>
      <c r="I43" s="18">
        <v>1</v>
      </c>
      <c r="J43" s="17">
        <v>23060700</v>
      </c>
      <c r="K43" s="18">
        <v>1</v>
      </c>
    </row>
    <row r="44" spans="1:11" ht="30" x14ac:dyDescent="0.25">
      <c r="A44" s="15" t="s">
        <v>121</v>
      </c>
      <c r="B44" s="13" t="s">
        <v>123</v>
      </c>
      <c r="C44" s="7" t="s">
        <v>16</v>
      </c>
      <c r="D44" s="6" t="s">
        <v>84</v>
      </c>
      <c r="E44" s="16">
        <v>102847875</v>
      </c>
      <c r="F44" s="17">
        <v>102847875</v>
      </c>
      <c r="G44" s="18">
        <v>1</v>
      </c>
      <c r="H44" s="17">
        <v>102847875</v>
      </c>
      <c r="I44" s="18">
        <v>1</v>
      </c>
      <c r="J44" s="17">
        <v>102847875</v>
      </c>
      <c r="K44" s="18">
        <v>1</v>
      </c>
    </row>
    <row r="45" spans="1:11" ht="30" x14ac:dyDescent="0.25">
      <c r="A45" s="15" t="s">
        <v>121</v>
      </c>
      <c r="B45" s="13" t="s">
        <v>123</v>
      </c>
      <c r="C45" s="7" t="s">
        <v>16</v>
      </c>
      <c r="D45" s="6" t="s">
        <v>85</v>
      </c>
      <c r="E45" s="16">
        <v>471892669.94999999</v>
      </c>
      <c r="F45" s="17">
        <v>471892669.94999999</v>
      </c>
      <c r="G45" s="18">
        <v>1</v>
      </c>
      <c r="H45" s="17">
        <v>471892669.94999999</v>
      </c>
      <c r="I45" s="18">
        <v>1</v>
      </c>
      <c r="J45" s="17">
        <v>471892669.94999999</v>
      </c>
      <c r="K45" s="18">
        <v>1</v>
      </c>
    </row>
    <row r="46" spans="1:11" ht="30" x14ac:dyDescent="0.25">
      <c r="A46" s="15" t="s">
        <v>121</v>
      </c>
      <c r="B46" s="13" t="s">
        <v>123</v>
      </c>
      <c r="C46" s="7" t="s">
        <v>16</v>
      </c>
      <c r="D46" s="6" t="s">
        <v>86</v>
      </c>
      <c r="E46" s="16">
        <v>88729886.700000003</v>
      </c>
      <c r="F46" s="17">
        <v>88729886.700000003</v>
      </c>
      <c r="G46" s="18">
        <v>1</v>
      </c>
      <c r="H46" s="17">
        <v>88729886.700000003</v>
      </c>
      <c r="I46" s="18">
        <v>1</v>
      </c>
      <c r="J46" s="17">
        <v>88729886.700000003</v>
      </c>
      <c r="K46" s="18">
        <v>1</v>
      </c>
    </row>
    <row r="47" spans="1:11" ht="30" x14ac:dyDescent="0.25">
      <c r="A47" s="15" t="s">
        <v>121</v>
      </c>
      <c r="B47" s="13" t="s">
        <v>123</v>
      </c>
      <c r="C47" s="7" t="s">
        <v>16</v>
      </c>
      <c r="D47" s="6" t="s">
        <v>87</v>
      </c>
      <c r="E47" s="16">
        <v>553834596.89999998</v>
      </c>
      <c r="F47" s="17">
        <v>553834596.89999998</v>
      </c>
      <c r="G47" s="18">
        <v>1</v>
      </c>
      <c r="H47" s="17">
        <v>553834596.89999998</v>
      </c>
      <c r="I47" s="18">
        <v>1</v>
      </c>
      <c r="J47" s="17">
        <v>553834596.89999998</v>
      </c>
      <c r="K47" s="18">
        <v>1</v>
      </c>
    </row>
    <row r="48" spans="1:11" ht="30" x14ac:dyDescent="0.25">
      <c r="A48" s="15" t="s">
        <v>121</v>
      </c>
      <c r="B48" s="13" t="s">
        <v>123</v>
      </c>
      <c r="C48" s="7" t="s">
        <v>16</v>
      </c>
      <c r="D48" s="6" t="s">
        <v>16</v>
      </c>
      <c r="E48" s="16">
        <v>48399000</v>
      </c>
      <c r="F48" s="17">
        <v>48399000</v>
      </c>
      <c r="G48" s="18">
        <v>1</v>
      </c>
      <c r="H48" s="17">
        <v>48399000</v>
      </c>
      <c r="I48" s="18">
        <v>1</v>
      </c>
      <c r="J48" s="17">
        <v>48399000</v>
      </c>
      <c r="K48" s="18">
        <v>1</v>
      </c>
    </row>
    <row r="49" spans="1:11" ht="30" x14ac:dyDescent="0.25">
      <c r="A49" s="15" t="s">
        <v>121</v>
      </c>
      <c r="B49" s="13" t="s">
        <v>123</v>
      </c>
      <c r="C49" s="7" t="s">
        <v>16</v>
      </c>
      <c r="D49" s="6" t="s">
        <v>48</v>
      </c>
      <c r="E49" s="16">
        <v>2455358708.4000001</v>
      </c>
      <c r="F49" s="17">
        <v>2455358708.4000001</v>
      </c>
      <c r="G49" s="18">
        <v>1</v>
      </c>
      <c r="H49" s="17">
        <v>2455358708.4000001</v>
      </c>
      <c r="I49" s="18">
        <v>1</v>
      </c>
      <c r="J49" s="17">
        <v>2455358708.4000001</v>
      </c>
      <c r="K49" s="18">
        <v>1</v>
      </c>
    </row>
    <row r="50" spans="1:11" ht="30" x14ac:dyDescent="0.25">
      <c r="A50" s="15" t="s">
        <v>121</v>
      </c>
      <c r="B50" s="13" t="s">
        <v>123</v>
      </c>
      <c r="C50" s="7" t="s">
        <v>16</v>
      </c>
      <c r="D50" s="7" t="s">
        <v>48</v>
      </c>
      <c r="E50" s="19">
        <v>40557510</v>
      </c>
      <c r="F50" s="20">
        <v>0</v>
      </c>
      <c r="G50" s="21">
        <v>0</v>
      </c>
      <c r="H50" s="20">
        <v>0</v>
      </c>
      <c r="I50" s="21">
        <v>0</v>
      </c>
      <c r="J50" s="20">
        <v>0</v>
      </c>
      <c r="K50" s="21">
        <v>0</v>
      </c>
    </row>
    <row r="51" spans="1:11" ht="30" x14ac:dyDescent="0.25">
      <c r="A51" s="15" t="s">
        <v>121</v>
      </c>
      <c r="B51" s="13" t="s">
        <v>123</v>
      </c>
      <c r="C51" s="7" t="s">
        <v>16</v>
      </c>
      <c r="D51" s="6" t="s">
        <v>89</v>
      </c>
      <c r="E51" s="16">
        <v>673676214.89999998</v>
      </c>
      <c r="F51" s="17">
        <v>673676214.89999998</v>
      </c>
      <c r="G51" s="18">
        <v>1</v>
      </c>
      <c r="H51" s="17">
        <v>673676214.89999998</v>
      </c>
      <c r="I51" s="18">
        <v>1</v>
      </c>
      <c r="J51" s="17">
        <v>673676214.89999998</v>
      </c>
      <c r="K51" s="18">
        <v>1</v>
      </c>
    </row>
    <row r="52" spans="1:11" ht="30" x14ac:dyDescent="0.25">
      <c r="A52" s="15" t="s">
        <v>121</v>
      </c>
      <c r="B52" s="13" t="s">
        <v>123</v>
      </c>
      <c r="C52" s="7" t="s">
        <v>16</v>
      </c>
      <c r="D52" s="7" t="s">
        <v>89</v>
      </c>
      <c r="E52" s="19">
        <v>133679742</v>
      </c>
      <c r="F52" s="20">
        <v>31244304</v>
      </c>
      <c r="G52" s="21">
        <v>0.23372504713541414</v>
      </c>
      <c r="H52" s="20">
        <v>3755325</v>
      </c>
      <c r="I52" s="21">
        <v>2.8091952780698815E-2</v>
      </c>
      <c r="J52" s="20">
        <v>3755325</v>
      </c>
      <c r="K52" s="21">
        <v>2.8091952780698815E-2</v>
      </c>
    </row>
    <row r="53" spans="1:11" ht="30" x14ac:dyDescent="0.25">
      <c r="A53" s="15" t="s">
        <v>121</v>
      </c>
      <c r="B53" s="13" t="s">
        <v>123</v>
      </c>
      <c r="C53" s="7" t="s">
        <v>16</v>
      </c>
      <c r="D53" s="7" t="s">
        <v>89</v>
      </c>
      <c r="E53" s="19">
        <v>115919379.83</v>
      </c>
      <c r="F53" s="20">
        <v>35549731</v>
      </c>
      <c r="G53" s="21">
        <v>0.30667633878075418</v>
      </c>
      <c r="H53" s="20">
        <v>21497963</v>
      </c>
      <c r="I53" s="21">
        <v>0.18545615954405162</v>
      </c>
      <c r="J53" s="20">
        <v>21497963</v>
      </c>
      <c r="K53" s="21">
        <v>0.18545615954405162</v>
      </c>
    </row>
    <row r="54" spans="1:11" ht="30" x14ac:dyDescent="0.25">
      <c r="A54" s="15" t="s">
        <v>121</v>
      </c>
      <c r="B54" s="13" t="s">
        <v>123</v>
      </c>
      <c r="C54" s="7" t="s">
        <v>16</v>
      </c>
      <c r="D54" s="6" t="s">
        <v>90</v>
      </c>
      <c r="E54" s="16">
        <v>846317156.10000002</v>
      </c>
      <c r="F54" s="17">
        <v>846317156.10000002</v>
      </c>
      <c r="G54" s="18">
        <v>1</v>
      </c>
      <c r="H54" s="17">
        <v>846317156.10000002</v>
      </c>
      <c r="I54" s="18">
        <v>1</v>
      </c>
      <c r="J54" s="17">
        <v>846317156.10000002</v>
      </c>
      <c r="K54" s="18">
        <v>1</v>
      </c>
    </row>
    <row r="55" spans="1:11" ht="30" x14ac:dyDescent="0.25">
      <c r="A55" s="15" t="s">
        <v>121</v>
      </c>
      <c r="B55" s="13" t="s">
        <v>123</v>
      </c>
      <c r="C55" s="7" t="s">
        <v>16</v>
      </c>
      <c r="D55" s="7" t="s">
        <v>90</v>
      </c>
      <c r="E55" s="19">
        <v>47166882</v>
      </c>
      <c r="F55" s="20">
        <v>0</v>
      </c>
      <c r="G55" s="21">
        <v>0</v>
      </c>
      <c r="H55" s="20">
        <v>0</v>
      </c>
      <c r="I55" s="21">
        <v>0</v>
      </c>
      <c r="J55" s="20">
        <v>0</v>
      </c>
      <c r="K55" s="21">
        <v>0</v>
      </c>
    </row>
    <row r="56" spans="1:11" ht="30" x14ac:dyDescent="0.25">
      <c r="A56" s="15" t="s">
        <v>121</v>
      </c>
      <c r="B56" s="13" t="s">
        <v>123</v>
      </c>
      <c r="C56" s="7" t="s">
        <v>16</v>
      </c>
      <c r="D56" s="6" t="s">
        <v>92</v>
      </c>
      <c r="E56" s="16">
        <v>22183681.649999999</v>
      </c>
      <c r="F56" s="17">
        <v>22183681.649999999</v>
      </c>
      <c r="G56" s="18">
        <v>1</v>
      </c>
      <c r="H56" s="17">
        <v>22183681.649999999</v>
      </c>
      <c r="I56" s="18">
        <v>1</v>
      </c>
      <c r="J56" s="17">
        <v>22183681.649999999</v>
      </c>
      <c r="K56" s="18">
        <v>1</v>
      </c>
    </row>
    <row r="57" spans="1:11" ht="30" x14ac:dyDescent="0.25">
      <c r="A57" s="15" t="s">
        <v>121</v>
      </c>
      <c r="B57" s="13" t="s">
        <v>123</v>
      </c>
      <c r="C57" s="7" t="s">
        <v>16</v>
      </c>
      <c r="D57" s="6" t="s">
        <v>94</v>
      </c>
      <c r="E57" s="16">
        <v>24199500</v>
      </c>
      <c r="F57" s="17">
        <v>24199500</v>
      </c>
      <c r="G57" s="18">
        <v>1</v>
      </c>
      <c r="H57" s="17">
        <v>24199500</v>
      </c>
      <c r="I57" s="18">
        <v>1</v>
      </c>
      <c r="J57" s="17">
        <v>24199500</v>
      </c>
      <c r="K57" s="18">
        <v>1</v>
      </c>
    </row>
    <row r="58" spans="1:11" ht="30" x14ac:dyDescent="0.25">
      <c r="A58" s="15" t="s">
        <v>121</v>
      </c>
      <c r="B58" s="13" t="s">
        <v>123</v>
      </c>
      <c r="C58" s="7" t="s">
        <v>16</v>
      </c>
      <c r="D58" s="6" t="s">
        <v>49</v>
      </c>
      <c r="E58" s="16">
        <v>1516355189.7</v>
      </c>
      <c r="F58" s="17">
        <v>1516355189.7</v>
      </c>
      <c r="G58" s="18">
        <v>1</v>
      </c>
      <c r="H58" s="17">
        <v>1516355189.7</v>
      </c>
      <c r="I58" s="18">
        <v>1</v>
      </c>
      <c r="J58" s="17">
        <v>1516355189.7</v>
      </c>
      <c r="K58" s="18">
        <v>1</v>
      </c>
    </row>
    <row r="59" spans="1:11" ht="30" x14ac:dyDescent="0.25">
      <c r="A59" s="15" t="s">
        <v>121</v>
      </c>
      <c r="B59" s="13" t="s">
        <v>123</v>
      </c>
      <c r="C59" s="7" t="s">
        <v>16</v>
      </c>
      <c r="D59" s="6" t="s">
        <v>50</v>
      </c>
      <c r="E59" s="16">
        <v>678128068.79999995</v>
      </c>
      <c r="F59" s="17">
        <v>678128068.79999995</v>
      </c>
      <c r="G59" s="18">
        <v>1</v>
      </c>
      <c r="H59" s="17">
        <v>678128068.79999995</v>
      </c>
      <c r="I59" s="18">
        <v>1</v>
      </c>
      <c r="J59" s="17">
        <v>678128068.79999995</v>
      </c>
      <c r="K59" s="18">
        <v>1</v>
      </c>
    </row>
    <row r="60" spans="1:11" ht="30" x14ac:dyDescent="0.25">
      <c r="A60" s="15" t="s">
        <v>121</v>
      </c>
      <c r="B60" s="13" t="s">
        <v>123</v>
      </c>
      <c r="C60" s="7" t="s">
        <v>16</v>
      </c>
      <c r="D60" s="6" t="s">
        <v>95</v>
      </c>
      <c r="E60" s="16">
        <v>1161530020.95</v>
      </c>
      <c r="F60" s="17">
        <v>1161530020.95</v>
      </c>
      <c r="G60" s="18">
        <v>1</v>
      </c>
      <c r="H60" s="17">
        <v>1161530020.95</v>
      </c>
      <c r="I60" s="18">
        <v>1</v>
      </c>
      <c r="J60" s="17">
        <v>1161530020.95</v>
      </c>
      <c r="K60" s="18">
        <v>1</v>
      </c>
    </row>
    <row r="61" spans="1:11" ht="30" x14ac:dyDescent="0.25">
      <c r="A61" s="15" t="s">
        <v>121</v>
      </c>
      <c r="B61" s="13" t="s">
        <v>123</v>
      </c>
      <c r="C61" s="7" t="s">
        <v>16</v>
      </c>
      <c r="D61" s="6" t="s">
        <v>51</v>
      </c>
      <c r="E61" s="16">
        <v>4736018084.9499998</v>
      </c>
      <c r="F61" s="17">
        <v>4736018084.9499998</v>
      </c>
      <c r="G61" s="18">
        <v>1</v>
      </c>
      <c r="H61" s="17">
        <v>4732465002.9499998</v>
      </c>
      <c r="I61" s="18">
        <v>0.99924977440198315</v>
      </c>
      <c r="J61" s="17">
        <v>4732465002.9499998</v>
      </c>
      <c r="K61" s="18">
        <v>0.99924977440198315</v>
      </c>
    </row>
    <row r="62" spans="1:11" ht="30" x14ac:dyDescent="0.25">
      <c r="A62" s="15" t="s">
        <v>121</v>
      </c>
      <c r="B62" s="13" t="s">
        <v>123</v>
      </c>
      <c r="C62" s="7" t="s">
        <v>16</v>
      </c>
      <c r="D62" s="7" t="s">
        <v>51</v>
      </c>
      <c r="E62" s="19">
        <v>137278302</v>
      </c>
      <c r="F62" s="20">
        <v>72703092</v>
      </c>
      <c r="G62" s="21">
        <v>0.52960366598940012</v>
      </c>
      <c r="H62" s="20">
        <v>13969809</v>
      </c>
      <c r="I62" s="21">
        <v>0.10176268788639301</v>
      </c>
      <c r="J62" s="20">
        <v>13969809</v>
      </c>
      <c r="K62" s="21">
        <v>0.10176268788639301</v>
      </c>
    </row>
    <row r="63" spans="1:11" ht="30" x14ac:dyDescent="0.25">
      <c r="A63" s="15" t="s">
        <v>121</v>
      </c>
      <c r="B63" s="13" t="s">
        <v>123</v>
      </c>
      <c r="C63" s="7" t="s">
        <v>16</v>
      </c>
      <c r="D63" s="7" t="s">
        <v>51</v>
      </c>
      <c r="E63" s="19">
        <v>3702764</v>
      </c>
      <c r="F63" s="20">
        <v>0</v>
      </c>
      <c r="G63" s="21">
        <v>0</v>
      </c>
      <c r="H63" s="20">
        <v>0</v>
      </c>
      <c r="I63" s="21">
        <v>0</v>
      </c>
      <c r="J63" s="20">
        <v>0</v>
      </c>
      <c r="K63" s="21">
        <v>0</v>
      </c>
    </row>
    <row r="64" spans="1:11" ht="30" x14ac:dyDescent="0.25">
      <c r="A64" s="15" t="s">
        <v>121</v>
      </c>
      <c r="B64" s="13" t="s">
        <v>123</v>
      </c>
      <c r="C64" s="7" t="s">
        <v>16</v>
      </c>
      <c r="D64" s="6" t="s">
        <v>96</v>
      </c>
      <c r="E64" s="16">
        <v>271034400</v>
      </c>
      <c r="F64" s="17">
        <v>271034400</v>
      </c>
      <c r="G64" s="18">
        <v>1</v>
      </c>
      <c r="H64" s="17">
        <v>271034400</v>
      </c>
      <c r="I64" s="18">
        <v>1</v>
      </c>
      <c r="J64" s="17">
        <v>271034400</v>
      </c>
      <c r="K64" s="18">
        <v>1</v>
      </c>
    </row>
    <row r="65" spans="1:11" ht="30" x14ac:dyDescent="0.25">
      <c r="A65" s="15" t="s">
        <v>121</v>
      </c>
      <c r="B65" s="13" t="s">
        <v>123</v>
      </c>
      <c r="C65" s="7" t="s">
        <v>16</v>
      </c>
      <c r="D65" s="6" t="s">
        <v>97</v>
      </c>
      <c r="E65" s="16">
        <v>55254718.350000001</v>
      </c>
      <c r="F65" s="17">
        <v>55254718.350000001</v>
      </c>
      <c r="G65" s="18">
        <v>1</v>
      </c>
      <c r="H65" s="17">
        <v>55254718.350000001</v>
      </c>
      <c r="I65" s="18">
        <v>1</v>
      </c>
      <c r="J65" s="17">
        <v>55254718.350000001</v>
      </c>
      <c r="K65" s="18">
        <v>1</v>
      </c>
    </row>
    <row r="66" spans="1:11" ht="30" x14ac:dyDescent="0.25">
      <c r="A66" s="15" t="s">
        <v>121</v>
      </c>
      <c r="B66" s="13" t="s">
        <v>123</v>
      </c>
      <c r="C66" s="7" t="s">
        <v>16</v>
      </c>
      <c r="D66" s="7" t="s">
        <v>97</v>
      </c>
      <c r="E66" s="19">
        <v>3571100</v>
      </c>
      <c r="F66" s="20">
        <v>0</v>
      </c>
      <c r="G66" s="21">
        <v>0</v>
      </c>
      <c r="H66" s="20">
        <v>0</v>
      </c>
      <c r="I66" s="21">
        <v>0</v>
      </c>
      <c r="J66" s="20">
        <v>0</v>
      </c>
      <c r="K66" s="21">
        <v>0</v>
      </c>
    </row>
    <row r="67" spans="1:11" ht="30" x14ac:dyDescent="0.25">
      <c r="A67" s="15" t="s">
        <v>121</v>
      </c>
      <c r="B67" s="13" t="s">
        <v>123</v>
      </c>
      <c r="C67" s="7" t="s">
        <v>16</v>
      </c>
      <c r="D67" s="6" t="s">
        <v>98</v>
      </c>
      <c r="E67" s="16">
        <v>24199500</v>
      </c>
      <c r="F67" s="17">
        <v>24199500</v>
      </c>
      <c r="G67" s="18">
        <v>1</v>
      </c>
      <c r="H67" s="17">
        <v>24199500</v>
      </c>
      <c r="I67" s="18">
        <v>1</v>
      </c>
      <c r="J67" s="17">
        <v>24199500</v>
      </c>
      <c r="K67" s="18">
        <v>1</v>
      </c>
    </row>
    <row r="68" spans="1:11" ht="30" x14ac:dyDescent="0.25">
      <c r="A68" s="15" t="s">
        <v>121</v>
      </c>
      <c r="B68" s="13" t="s">
        <v>123</v>
      </c>
      <c r="C68" s="7" t="s">
        <v>16</v>
      </c>
      <c r="D68" s="6" t="s">
        <v>99</v>
      </c>
      <c r="E68" s="16">
        <v>30249375</v>
      </c>
      <c r="F68" s="17">
        <v>30249375</v>
      </c>
      <c r="G68" s="18">
        <v>1</v>
      </c>
      <c r="H68" s="17">
        <v>30249375</v>
      </c>
      <c r="I68" s="18">
        <v>1</v>
      </c>
      <c r="J68" s="17">
        <v>30249375</v>
      </c>
      <c r="K68" s="18">
        <v>1</v>
      </c>
    </row>
    <row r="69" spans="1:11" ht="30" x14ac:dyDescent="0.25">
      <c r="A69" s="15" t="s">
        <v>121</v>
      </c>
      <c r="B69" s="13" t="s">
        <v>123</v>
      </c>
      <c r="C69" s="7" t="s">
        <v>16</v>
      </c>
      <c r="D69" s="6" t="s">
        <v>100</v>
      </c>
      <c r="E69" s="16">
        <v>23630384.699999999</v>
      </c>
      <c r="F69" s="17">
        <v>23630384.699999999</v>
      </c>
      <c r="G69" s="18">
        <v>1</v>
      </c>
      <c r="H69" s="17">
        <v>23630384.699999999</v>
      </c>
      <c r="I69" s="18">
        <v>1</v>
      </c>
      <c r="J69" s="17">
        <v>23630384.699999999</v>
      </c>
      <c r="K69" s="18">
        <v>1</v>
      </c>
    </row>
    <row r="70" spans="1:11" ht="30" x14ac:dyDescent="0.25">
      <c r="A70" s="15" t="s">
        <v>121</v>
      </c>
      <c r="B70" s="13" t="s">
        <v>123</v>
      </c>
      <c r="C70" s="7" t="s">
        <v>16</v>
      </c>
      <c r="D70" s="6" t="s">
        <v>52</v>
      </c>
      <c r="E70" s="16">
        <v>207380035.19999999</v>
      </c>
      <c r="F70" s="17">
        <v>207380035.19999999</v>
      </c>
      <c r="G70" s="18">
        <v>1</v>
      </c>
      <c r="H70" s="17">
        <v>207380035.19999999</v>
      </c>
      <c r="I70" s="18">
        <v>1</v>
      </c>
      <c r="J70" s="17">
        <v>207380035.19999999</v>
      </c>
      <c r="K70" s="18">
        <v>1</v>
      </c>
    </row>
    <row r="71" spans="1:11" ht="30" x14ac:dyDescent="0.25">
      <c r="A71" s="15" t="s">
        <v>121</v>
      </c>
      <c r="B71" s="13" t="s">
        <v>123</v>
      </c>
      <c r="C71" s="7" t="s">
        <v>16</v>
      </c>
      <c r="D71" s="6" t="s">
        <v>101</v>
      </c>
      <c r="E71" s="16">
        <v>169398919.94999999</v>
      </c>
      <c r="F71" s="17">
        <v>169398919.94999999</v>
      </c>
      <c r="G71" s="18">
        <v>1</v>
      </c>
      <c r="H71" s="17">
        <v>169398919.94999999</v>
      </c>
      <c r="I71" s="18">
        <v>1</v>
      </c>
      <c r="J71" s="17">
        <v>169398919.94999999</v>
      </c>
      <c r="K71" s="18">
        <v>1</v>
      </c>
    </row>
    <row r="72" spans="1:11" ht="30" x14ac:dyDescent="0.25">
      <c r="A72" s="15" t="s">
        <v>121</v>
      </c>
      <c r="B72" s="13" t="s">
        <v>123</v>
      </c>
      <c r="C72" s="7" t="s">
        <v>16</v>
      </c>
      <c r="D72" s="6" t="s">
        <v>103</v>
      </c>
      <c r="E72" s="16">
        <v>354926806.64999998</v>
      </c>
      <c r="F72" s="17">
        <v>354926806.64999998</v>
      </c>
      <c r="G72" s="18">
        <v>1</v>
      </c>
      <c r="H72" s="17">
        <v>354926806.64999998</v>
      </c>
      <c r="I72" s="18">
        <v>1</v>
      </c>
      <c r="J72" s="17">
        <v>354926806.64999998</v>
      </c>
      <c r="K72" s="18">
        <v>1</v>
      </c>
    </row>
    <row r="73" spans="1:11" ht="30" x14ac:dyDescent="0.25">
      <c r="A73" s="15" t="s">
        <v>121</v>
      </c>
      <c r="B73" s="13" t="s">
        <v>123</v>
      </c>
      <c r="C73" s="7" t="s">
        <v>16</v>
      </c>
      <c r="D73" s="6" t="s">
        <v>104</v>
      </c>
      <c r="E73" s="16">
        <v>24199500</v>
      </c>
      <c r="F73" s="17">
        <v>24199500</v>
      </c>
      <c r="G73" s="18">
        <v>1</v>
      </c>
      <c r="H73" s="17">
        <v>24199500</v>
      </c>
      <c r="I73" s="18">
        <v>1</v>
      </c>
      <c r="J73" s="17">
        <v>24199500</v>
      </c>
      <c r="K73" s="18">
        <v>1</v>
      </c>
    </row>
    <row r="74" spans="1:11" ht="30" x14ac:dyDescent="0.25">
      <c r="A74" s="15" t="s">
        <v>121</v>
      </c>
      <c r="B74" s="13" t="s">
        <v>123</v>
      </c>
      <c r="C74" s="7" t="s">
        <v>16</v>
      </c>
      <c r="D74" s="6" t="s">
        <v>105</v>
      </c>
      <c r="E74" s="16">
        <v>32265193.350000001</v>
      </c>
      <c r="F74" s="17">
        <v>32265193.350000001</v>
      </c>
      <c r="G74" s="18">
        <v>1</v>
      </c>
      <c r="H74" s="17">
        <v>32265193.350000001</v>
      </c>
      <c r="I74" s="18">
        <v>1</v>
      </c>
      <c r="J74" s="17">
        <v>32265193.350000001</v>
      </c>
      <c r="K74" s="18">
        <v>1</v>
      </c>
    </row>
    <row r="75" spans="1:11" ht="30" x14ac:dyDescent="0.25">
      <c r="A75" s="15" t="s">
        <v>121</v>
      </c>
      <c r="B75" s="13" t="s">
        <v>123</v>
      </c>
      <c r="C75" s="7" t="s">
        <v>16</v>
      </c>
      <c r="D75" s="6" t="s">
        <v>106</v>
      </c>
      <c r="E75" s="16">
        <v>48399000</v>
      </c>
      <c r="F75" s="17">
        <v>48399000</v>
      </c>
      <c r="G75" s="18">
        <v>1</v>
      </c>
      <c r="H75" s="17">
        <v>48399000</v>
      </c>
      <c r="I75" s="18">
        <v>1</v>
      </c>
      <c r="J75" s="17">
        <v>48399000</v>
      </c>
      <c r="K75" s="18">
        <v>1</v>
      </c>
    </row>
    <row r="76" spans="1:11" ht="45" x14ac:dyDescent="0.25">
      <c r="A76" s="14" t="s">
        <v>124</v>
      </c>
      <c r="B76" s="4" t="s">
        <v>125</v>
      </c>
      <c r="C76" s="6" t="s">
        <v>16</v>
      </c>
      <c r="D76" s="6" t="s">
        <v>17</v>
      </c>
      <c r="E76" s="16">
        <v>325667686</v>
      </c>
      <c r="F76" s="17">
        <v>325667686</v>
      </c>
      <c r="G76" s="18">
        <v>1</v>
      </c>
      <c r="H76" s="17">
        <v>16177688</v>
      </c>
      <c r="I76" s="18">
        <v>4.967544738227421E-2</v>
      </c>
      <c r="J76" s="17">
        <v>16177688</v>
      </c>
      <c r="K76" s="18">
        <v>4.967544738227421E-2</v>
      </c>
    </row>
    <row r="77" spans="1:11" ht="45" x14ac:dyDescent="0.25">
      <c r="A77" s="15" t="s">
        <v>124</v>
      </c>
      <c r="B77" s="13" t="s">
        <v>125</v>
      </c>
      <c r="C77" s="7" t="s">
        <v>16</v>
      </c>
      <c r="D77" s="7"/>
      <c r="E77" s="19">
        <v>642043653</v>
      </c>
      <c r="F77" s="20">
        <v>642043653</v>
      </c>
      <c r="G77" s="21">
        <v>1</v>
      </c>
      <c r="H77" s="20">
        <v>642043653</v>
      </c>
      <c r="I77" s="21">
        <v>1</v>
      </c>
      <c r="J77" s="20">
        <v>642043653</v>
      </c>
      <c r="K77" s="21">
        <v>1</v>
      </c>
    </row>
    <row r="78" spans="1:11" ht="45" x14ac:dyDescent="0.25">
      <c r="A78" s="15" t="s">
        <v>124</v>
      </c>
      <c r="B78" s="4" t="s">
        <v>126</v>
      </c>
      <c r="C78" s="6" t="s">
        <v>16</v>
      </c>
      <c r="D78" s="6" t="s">
        <v>17</v>
      </c>
      <c r="E78" s="16">
        <v>119035524</v>
      </c>
      <c r="F78" s="17">
        <v>119035524</v>
      </c>
      <c r="G78" s="18">
        <v>1</v>
      </c>
      <c r="H78" s="17">
        <v>119035524</v>
      </c>
      <c r="I78" s="18">
        <v>1</v>
      </c>
      <c r="J78" s="17">
        <v>119035524</v>
      </c>
      <c r="K78" s="18">
        <v>1</v>
      </c>
    </row>
    <row r="79" spans="1:11" ht="45" x14ac:dyDescent="0.25">
      <c r="A79" s="15" t="s">
        <v>124</v>
      </c>
      <c r="B79" s="13" t="s">
        <v>126</v>
      </c>
      <c r="C79" s="7" t="s">
        <v>16</v>
      </c>
      <c r="D79" s="7"/>
      <c r="E79" s="19">
        <v>548762153</v>
      </c>
      <c r="F79" s="20">
        <v>125000000</v>
      </c>
      <c r="G79" s="21">
        <v>0.22778538810784205</v>
      </c>
      <c r="H79" s="20">
        <v>107813592</v>
      </c>
      <c r="I79" s="21">
        <v>0.19646688717616428</v>
      </c>
      <c r="J79" s="20">
        <v>0</v>
      </c>
      <c r="K79" s="21">
        <v>0</v>
      </c>
    </row>
    <row r="80" spans="1:11" ht="45" x14ac:dyDescent="0.25">
      <c r="A80" s="15" t="s">
        <v>124</v>
      </c>
      <c r="B80" s="13" t="s">
        <v>126</v>
      </c>
      <c r="C80" s="7" t="s">
        <v>16</v>
      </c>
      <c r="D80" s="7"/>
      <c r="E80" s="19">
        <v>2571682798</v>
      </c>
      <c r="F80" s="20">
        <v>1693299694</v>
      </c>
      <c r="G80" s="21">
        <v>0.65844033926613366</v>
      </c>
      <c r="H80" s="20">
        <v>1693299694</v>
      </c>
      <c r="I80" s="21">
        <v>0.65844033926613366</v>
      </c>
      <c r="J80" s="20">
        <v>1693299694</v>
      </c>
      <c r="K80" s="21">
        <v>0.65844033926613366</v>
      </c>
    </row>
    <row r="81" spans="1:11" ht="30" x14ac:dyDescent="0.25">
      <c r="A81" s="14" t="s">
        <v>127</v>
      </c>
      <c r="B81" s="4" t="s">
        <v>128</v>
      </c>
      <c r="C81" s="6" t="s">
        <v>16</v>
      </c>
      <c r="D81" s="6" t="s">
        <v>17</v>
      </c>
      <c r="E81" s="16">
        <v>876630962</v>
      </c>
      <c r="F81" s="17">
        <v>658282609</v>
      </c>
      <c r="G81" s="18">
        <v>0.75092329330708718</v>
      </c>
      <c r="H81" s="17">
        <v>310104448.44999999</v>
      </c>
      <c r="I81" s="18">
        <v>0.35374571728850251</v>
      </c>
      <c r="J81" s="17">
        <v>310104448.44999999</v>
      </c>
      <c r="K81" s="18">
        <v>0.35374571728850251</v>
      </c>
    </row>
    <row r="82" spans="1:11" ht="30" x14ac:dyDescent="0.25">
      <c r="A82" s="15" t="s">
        <v>127</v>
      </c>
      <c r="B82" s="4" t="s">
        <v>129</v>
      </c>
      <c r="C82" s="6" t="s">
        <v>16</v>
      </c>
      <c r="D82" s="6" t="s">
        <v>17</v>
      </c>
      <c r="E82" s="16">
        <v>6889340152</v>
      </c>
      <c r="F82" s="17">
        <v>5978666390.1000004</v>
      </c>
      <c r="G82" s="18">
        <v>0.86781408062198417</v>
      </c>
      <c r="H82" s="17">
        <v>3601298496.1900001</v>
      </c>
      <c r="I82" s="18">
        <v>0.52273489430544817</v>
      </c>
      <c r="J82" s="17">
        <v>3600846324.1900001</v>
      </c>
      <c r="K82" s="18">
        <v>0.52266926073386888</v>
      </c>
    </row>
    <row r="83" spans="1:11" ht="45" x14ac:dyDescent="0.25">
      <c r="A83" s="14" t="s">
        <v>130</v>
      </c>
      <c r="B83" s="4" t="s">
        <v>131</v>
      </c>
      <c r="C83" s="6" t="s">
        <v>16</v>
      </c>
      <c r="D83" s="6" t="s">
        <v>17</v>
      </c>
      <c r="E83" s="16">
        <v>103854949</v>
      </c>
      <c r="F83" s="17">
        <v>103854949</v>
      </c>
      <c r="G83" s="18">
        <v>1</v>
      </c>
      <c r="H83" s="17">
        <v>387480</v>
      </c>
      <c r="I83" s="18">
        <v>3.7309728975939318E-3</v>
      </c>
      <c r="J83" s="17">
        <v>387480</v>
      </c>
      <c r="K83" s="18">
        <v>3.7309728975939318E-3</v>
      </c>
    </row>
    <row r="84" spans="1:11" ht="45" x14ac:dyDescent="0.25">
      <c r="A84" s="15" t="s">
        <v>130</v>
      </c>
      <c r="B84" s="13" t="s">
        <v>131</v>
      </c>
      <c r="C84" s="7" t="s">
        <v>16</v>
      </c>
      <c r="D84" s="7"/>
      <c r="E84" s="19">
        <v>205203245</v>
      </c>
      <c r="F84" s="20">
        <v>205203245</v>
      </c>
      <c r="G84" s="21">
        <v>1</v>
      </c>
      <c r="H84" s="20">
        <v>3635656</v>
      </c>
      <c r="I84" s="21">
        <v>1.7717341653149782E-2</v>
      </c>
      <c r="J84" s="20">
        <v>3635656</v>
      </c>
      <c r="K84" s="21">
        <v>1.7717341653149782E-2</v>
      </c>
    </row>
    <row r="85" spans="1:11" ht="45" x14ac:dyDescent="0.25">
      <c r="A85" s="15" t="s">
        <v>130</v>
      </c>
      <c r="B85" s="4" t="s">
        <v>132</v>
      </c>
      <c r="C85" s="6" t="s">
        <v>16</v>
      </c>
      <c r="D85" s="6" t="s">
        <v>17</v>
      </c>
      <c r="E85" s="16">
        <v>216405169</v>
      </c>
      <c r="F85" s="17">
        <v>216405169</v>
      </c>
      <c r="G85" s="18">
        <v>1</v>
      </c>
      <c r="H85" s="17">
        <v>1696173</v>
      </c>
      <c r="I85" s="18">
        <v>7.8379504881419901E-3</v>
      </c>
      <c r="J85" s="17">
        <v>1696173</v>
      </c>
      <c r="K85" s="18">
        <v>7.8379504881419901E-3</v>
      </c>
    </row>
    <row r="86" spans="1:11" ht="30" x14ac:dyDescent="0.25">
      <c r="A86" s="14" t="s">
        <v>133</v>
      </c>
      <c r="B86" s="4" t="s">
        <v>134</v>
      </c>
      <c r="C86" s="6" t="s">
        <v>16</v>
      </c>
      <c r="D86" s="6" t="s">
        <v>17</v>
      </c>
      <c r="E86" s="16">
        <v>832558761</v>
      </c>
      <c r="F86" s="17">
        <v>832558761</v>
      </c>
      <c r="G86" s="18">
        <v>1</v>
      </c>
      <c r="H86" s="17">
        <v>113363345.52</v>
      </c>
      <c r="I86" s="18">
        <v>0.13616257594099115</v>
      </c>
      <c r="J86" s="17">
        <v>113363345.52</v>
      </c>
      <c r="K86" s="18">
        <v>0.13616257594099115</v>
      </c>
    </row>
    <row r="87" spans="1:11" ht="30" x14ac:dyDescent="0.25">
      <c r="A87" s="15" t="s">
        <v>133</v>
      </c>
      <c r="B87" s="13" t="s">
        <v>134</v>
      </c>
      <c r="C87" s="7" t="s">
        <v>16</v>
      </c>
      <c r="D87" s="7"/>
      <c r="E87" s="19">
        <v>596700000</v>
      </c>
      <c r="F87" s="20">
        <v>344388079</v>
      </c>
      <c r="G87" s="21">
        <v>0.57715448131389313</v>
      </c>
      <c r="H87" s="20">
        <v>3550903.31</v>
      </c>
      <c r="I87" s="21">
        <v>5.950902145131557E-3</v>
      </c>
      <c r="J87" s="20">
        <v>3550903.31</v>
      </c>
      <c r="K87" s="21">
        <v>5.950902145131557E-3</v>
      </c>
    </row>
    <row r="88" spans="1:11" ht="30" x14ac:dyDescent="0.25">
      <c r="A88" s="15" t="s">
        <v>133</v>
      </c>
      <c r="B88" s="4" t="s">
        <v>135</v>
      </c>
      <c r="C88" s="6" t="s">
        <v>16</v>
      </c>
      <c r="D88" s="6" t="s">
        <v>17</v>
      </c>
      <c r="E88" s="16">
        <v>76561931446</v>
      </c>
      <c r="F88" s="17">
        <v>37712691437.120003</v>
      </c>
      <c r="G88" s="18">
        <v>0.49257758686141812</v>
      </c>
      <c r="H88" s="17">
        <v>34703109647.199997</v>
      </c>
      <c r="I88" s="18">
        <v>0.45326847157293171</v>
      </c>
      <c r="J88" s="17">
        <v>34703109647.199997</v>
      </c>
      <c r="K88" s="18">
        <v>0.45326847157293171</v>
      </c>
    </row>
    <row r="89" spans="1:11" ht="30" x14ac:dyDescent="0.25">
      <c r="A89" s="15" t="s">
        <v>133</v>
      </c>
      <c r="B89" s="13" t="s">
        <v>135</v>
      </c>
      <c r="C89" s="7" t="s">
        <v>16</v>
      </c>
      <c r="D89" s="7"/>
      <c r="E89" s="19">
        <v>99027121</v>
      </c>
      <c r="F89" s="20">
        <v>99027121</v>
      </c>
      <c r="G89" s="21">
        <v>1</v>
      </c>
      <c r="H89" s="20">
        <v>31150168</v>
      </c>
      <c r="I89" s="21">
        <v>0.31456198751855058</v>
      </c>
      <c r="J89" s="20">
        <v>31150168</v>
      </c>
      <c r="K89" s="21">
        <v>0.31456198751855058</v>
      </c>
    </row>
    <row r="90" spans="1:11" ht="30" x14ac:dyDescent="0.25">
      <c r="A90" s="14" t="s">
        <v>36</v>
      </c>
      <c r="B90" s="4" t="s">
        <v>37</v>
      </c>
      <c r="C90" s="6" t="s">
        <v>16</v>
      </c>
      <c r="D90" s="6" t="s">
        <v>53</v>
      </c>
      <c r="E90" s="16">
        <v>2339634400</v>
      </c>
      <c r="F90" s="17">
        <v>1475826035.6900001</v>
      </c>
      <c r="G90" s="18">
        <v>0.63079344178304098</v>
      </c>
      <c r="H90" s="17">
        <v>1394598244.4000001</v>
      </c>
      <c r="I90" s="18">
        <v>0.59607528612162652</v>
      </c>
      <c r="J90" s="17">
        <v>1394234041.3399999</v>
      </c>
      <c r="K90" s="18">
        <v>0.59591961946704153</v>
      </c>
    </row>
    <row r="91" spans="1:11" ht="30" x14ac:dyDescent="0.25">
      <c r="A91" s="15" t="s">
        <v>36</v>
      </c>
      <c r="B91" s="13" t="s">
        <v>37</v>
      </c>
      <c r="C91" s="7" t="s">
        <v>16</v>
      </c>
      <c r="D91" s="6" t="s">
        <v>54</v>
      </c>
      <c r="E91" s="16">
        <v>1623202958</v>
      </c>
      <c r="F91" s="17">
        <v>1023458448.38</v>
      </c>
      <c r="G91" s="18">
        <v>0.63051785566053653</v>
      </c>
      <c r="H91" s="17">
        <v>967350887.44000006</v>
      </c>
      <c r="I91" s="18">
        <v>0.59595190032915157</v>
      </c>
      <c r="J91" s="17">
        <v>967096972.89999998</v>
      </c>
      <c r="K91" s="18">
        <v>0.59579547223816731</v>
      </c>
    </row>
    <row r="92" spans="1:11" ht="30" x14ac:dyDescent="0.25">
      <c r="A92" s="15" t="s">
        <v>36</v>
      </c>
      <c r="B92" s="13" t="s">
        <v>37</v>
      </c>
      <c r="C92" s="7" t="s">
        <v>16</v>
      </c>
      <c r="D92" s="6" t="s">
        <v>55</v>
      </c>
      <c r="E92" s="16">
        <v>2536889658</v>
      </c>
      <c r="F92" s="17">
        <v>1608999364.3599999</v>
      </c>
      <c r="G92" s="18">
        <v>0.63424097271478563</v>
      </c>
      <c r="H92" s="17">
        <v>1521468130.2</v>
      </c>
      <c r="I92" s="18">
        <v>0.59973760600982351</v>
      </c>
      <c r="J92" s="17">
        <v>1521046502.54</v>
      </c>
      <c r="K92" s="18">
        <v>0.59957140735050451</v>
      </c>
    </row>
    <row r="93" spans="1:11" ht="30" x14ac:dyDescent="0.25">
      <c r="A93" s="15" t="s">
        <v>36</v>
      </c>
      <c r="B93" s="13" t="s">
        <v>37</v>
      </c>
      <c r="C93" s="7" t="s">
        <v>16</v>
      </c>
      <c r="D93" s="6" t="s">
        <v>56</v>
      </c>
      <c r="E93" s="16">
        <v>1934926657</v>
      </c>
      <c r="F93" s="17">
        <v>1225036864.78</v>
      </c>
      <c r="G93" s="18">
        <v>0.63311798426476484</v>
      </c>
      <c r="H93" s="17">
        <v>1158182836.8900001</v>
      </c>
      <c r="I93" s="18">
        <v>0.59856678944394748</v>
      </c>
      <c r="J93" s="17">
        <v>1157868538</v>
      </c>
      <c r="K93" s="18">
        <v>0.59840435492020827</v>
      </c>
    </row>
    <row r="94" spans="1:11" ht="30" x14ac:dyDescent="0.25">
      <c r="A94" s="15" t="s">
        <v>36</v>
      </c>
      <c r="B94" s="13" t="s">
        <v>37</v>
      </c>
      <c r="C94" s="7" t="s">
        <v>16</v>
      </c>
      <c r="D94" s="6" t="s">
        <v>44</v>
      </c>
      <c r="E94" s="16">
        <v>2288956629</v>
      </c>
      <c r="F94" s="17">
        <v>1344745540.8800001</v>
      </c>
      <c r="G94" s="18">
        <v>0.58749280079959088</v>
      </c>
      <c r="H94" s="17">
        <v>1267016435.55</v>
      </c>
      <c r="I94" s="18">
        <v>0.5535344879398324</v>
      </c>
      <c r="J94" s="17">
        <v>1266826044.6800001</v>
      </c>
      <c r="K94" s="18">
        <v>0.55345130992431757</v>
      </c>
    </row>
    <row r="95" spans="1:11" ht="30" x14ac:dyDescent="0.25">
      <c r="A95" s="15" t="s">
        <v>36</v>
      </c>
      <c r="B95" s="13" t="s">
        <v>37</v>
      </c>
      <c r="C95" s="7" t="s">
        <v>16</v>
      </c>
      <c r="D95" s="6" t="s">
        <v>57</v>
      </c>
      <c r="E95" s="16">
        <v>1507937669</v>
      </c>
      <c r="F95" s="17">
        <v>951369714.08000004</v>
      </c>
      <c r="G95" s="18">
        <v>0.63090785092656243</v>
      </c>
      <c r="H95" s="17">
        <v>899213722.07000005</v>
      </c>
      <c r="I95" s="18">
        <v>0.5963202196986831</v>
      </c>
      <c r="J95" s="17">
        <v>898977494.95000005</v>
      </c>
      <c r="K95" s="18">
        <v>0.59616356393972414</v>
      </c>
    </row>
    <row r="96" spans="1:11" ht="30" x14ac:dyDescent="0.25">
      <c r="A96" s="15" t="s">
        <v>36</v>
      </c>
      <c r="B96" s="13" t="s">
        <v>37</v>
      </c>
      <c r="C96" s="7" t="s">
        <v>16</v>
      </c>
      <c r="D96" s="6" t="s">
        <v>58</v>
      </c>
      <c r="E96" s="16">
        <v>5436702859</v>
      </c>
      <c r="F96" s="17">
        <v>3431227897.6500001</v>
      </c>
      <c r="G96" s="18">
        <v>0.63112294098800958</v>
      </c>
      <c r="H96" s="17">
        <v>3242854904.2399998</v>
      </c>
      <c r="I96" s="18">
        <v>0.59647455237906355</v>
      </c>
      <c r="J96" s="17">
        <v>3241997179.5</v>
      </c>
      <c r="K96" s="18">
        <v>0.59631678676960409</v>
      </c>
    </row>
    <row r="97" spans="1:11" ht="30" x14ac:dyDescent="0.25">
      <c r="A97" s="15" t="s">
        <v>36</v>
      </c>
      <c r="B97" s="13" t="s">
        <v>37</v>
      </c>
      <c r="C97" s="7" t="s">
        <v>16</v>
      </c>
      <c r="D97" s="6" t="s">
        <v>59</v>
      </c>
      <c r="E97" s="16">
        <v>2337317125</v>
      </c>
      <c r="F97" s="17">
        <v>1468979569.6099999</v>
      </c>
      <c r="G97" s="18">
        <v>0.6284896276580354</v>
      </c>
      <c r="H97" s="17">
        <v>1387947844.72</v>
      </c>
      <c r="I97" s="18">
        <v>0.59382093678024117</v>
      </c>
      <c r="J97" s="17">
        <v>1387594143.7</v>
      </c>
      <c r="K97" s="18">
        <v>0.59366960899668253</v>
      </c>
    </row>
    <row r="98" spans="1:11" ht="30" x14ac:dyDescent="0.25">
      <c r="A98" s="15" t="s">
        <v>36</v>
      </c>
      <c r="B98" s="13" t="s">
        <v>37</v>
      </c>
      <c r="C98" s="7" t="s">
        <v>16</v>
      </c>
      <c r="D98" s="6" t="s">
        <v>60</v>
      </c>
      <c r="E98" s="16">
        <v>2280814114</v>
      </c>
      <c r="F98" s="17">
        <v>1446421704.97</v>
      </c>
      <c r="G98" s="18">
        <v>0.63416904345322722</v>
      </c>
      <c r="H98" s="17">
        <v>1367405287.4000001</v>
      </c>
      <c r="I98" s="18">
        <v>0.59952509018891498</v>
      </c>
      <c r="J98" s="17">
        <v>1367035619.5699999</v>
      </c>
      <c r="K98" s="18">
        <v>0.59936301304824346</v>
      </c>
    </row>
    <row r="99" spans="1:11" ht="30" x14ac:dyDescent="0.25">
      <c r="A99" s="15" t="s">
        <v>36</v>
      </c>
      <c r="B99" s="13" t="s">
        <v>37</v>
      </c>
      <c r="C99" s="7" t="s">
        <v>16</v>
      </c>
      <c r="D99" s="6" t="s">
        <v>61</v>
      </c>
      <c r="E99" s="16">
        <v>2718501029</v>
      </c>
      <c r="F99" s="17">
        <v>1719233291.2</v>
      </c>
      <c r="G99" s="18">
        <v>0.63241958449153857</v>
      </c>
      <c r="H99" s="17">
        <v>1624399715.47</v>
      </c>
      <c r="I99" s="18">
        <v>0.59753507471267542</v>
      </c>
      <c r="J99" s="17">
        <v>1623968061.99</v>
      </c>
      <c r="K99" s="18">
        <v>0.59737629107588619</v>
      </c>
    </row>
    <row r="100" spans="1:11" ht="30" x14ac:dyDescent="0.25">
      <c r="A100" s="15" t="s">
        <v>36</v>
      </c>
      <c r="B100" s="13" t="s">
        <v>37</v>
      </c>
      <c r="C100" s="7" t="s">
        <v>16</v>
      </c>
      <c r="D100" s="6" t="s">
        <v>62</v>
      </c>
      <c r="E100" s="16">
        <v>2073257826</v>
      </c>
      <c r="F100" s="17">
        <v>1308706859</v>
      </c>
      <c r="G100" s="18">
        <v>0.63123208439778489</v>
      </c>
      <c r="H100" s="17">
        <v>1236924966.0599999</v>
      </c>
      <c r="I100" s="18">
        <v>0.59660933172331843</v>
      </c>
      <c r="J100" s="17">
        <v>1236600788.0699999</v>
      </c>
      <c r="K100" s="18">
        <v>0.59645297008515907</v>
      </c>
    </row>
    <row r="101" spans="1:11" ht="30" x14ac:dyDescent="0.25">
      <c r="A101" s="15" t="s">
        <v>36</v>
      </c>
      <c r="B101" s="13" t="s">
        <v>37</v>
      </c>
      <c r="C101" s="7" t="s">
        <v>16</v>
      </c>
      <c r="D101" s="6" t="s">
        <v>63</v>
      </c>
      <c r="E101" s="16">
        <v>4012910621</v>
      </c>
      <c r="F101" s="17">
        <v>2522355404.21</v>
      </c>
      <c r="G101" s="18">
        <v>0.62856007582382689</v>
      </c>
      <c r="H101" s="17">
        <v>2383468605.6900001</v>
      </c>
      <c r="I101" s="18">
        <v>0.59395008531140669</v>
      </c>
      <c r="J101" s="17">
        <v>2382862749.1100001</v>
      </c>
      <c r="K101" s="18">
        <v>0.59379910846760919</v>
      </c>
    </row>
    <row r="102" spans="1:11" ht="30" x14ac:dyDescent="0.25">
      <c r="A102" s="15" t="s">
        <v>36</v>
      </c>
      <c r="B102" s="13" t="s">
        <v>37</v>
      </c>
      <c r="C102" s="7" t="s">
        <v>16</v>
      </c>
      <c r="D102" s="6" t="s">
        <v>64</v>
      </c>
      <c r="E102" s="16">
        <v>2461695803</v>
      </c>
      <c r="F102" s="17">
        <v>1548848815.6400001</v>
      </c>
      <c r="G102" s="18">
        <v>0.62917961421247148</v>
      </c>
      <c r="H102" s="17">
        <v>1463776642.8199999</v>
      </c>
      <c r="I102" s="18">
        <v>0.59462125297371682</v>
      </c>
      <c r="J102" s="17">
        <v>1463398119.6500001</v>
      </c>
      <c r="K102" s="18">
        <v>0.5944674877645717</v>
      </c>
    </row>
    <row r="103" spans="1:11" ht="30" x14ac:dyDescent="0.25">
      <c r="A103" s="15" t="s">
        <v>36</v>
      </c>
      <c r="B103" s="13" t="s">
        <v>37</v>
      </c>
      <c r="C103" s="7" t="s">
        <v>16</v>
      </c>
      <c r="D103" s="6" t="s">
        <v>65</v>
      </c>
      <c r="E103" s="16">
        <v>6617694264</v>
      </c>
      <c r="F103" s="17">
        <v>4157878288.5999999</v>
      </c>
      <c r="G103" s="18">
        <v>0.62829712626929535</v>
      </c>
      <c r="H103" s="17">
        <v>3928016943.54</v>
      </c>
      <c r="I103" s="18">
        <v>0.59356277078381514</v>
      </c>
      <c r="J103" s="17">
        <v>3927023230.8299999</v>
      </c>
      <c r="K103" s="18">
        <v>0.59341261082320684</v>
      </c>
    </row>
    <row r="104" spans="1:11" ht="30" x14ac:dyDescent="0.25">
      <c r="A104" s="15" t="s">
        <v>36</v>
      </c>
      <c r="B104" s="13" t="s">
        <v>37</v>
      </c>
      <c r="C104" s="7" t="s">
        <v>16</v>
      </c>
      <c r="D104" s="6" t="s">
        <v>66</v>
      </c>
      <c r="E104" s="16">
        <v>1402961198</v>
      </c>
      <c r="F104" s="17">
        <v>825550147.63999999</v>
      </c>
      <c r="G104" s="18">
        <v>0.58843405563665485</v>
      </c>
      <c r="H104" s="17">
        <v>777865055.99000001</v>
      </c>
      <c r="I104" s="18">
        <v>0.55444516719271375</v>
      </c>
      <c r="J104" s="17">
        <v>777749683.76999998</v>
      </c>
      <c r="K104" s="18">
        <v>0.55436293240235424</v>
      </c>
    </row>
    <row r="105" spans="1:11" ht="30" x14ac:dyDescent="0.25">
      <c r="A105" s="15" t="s">
        <v>36</v>
      </c>
      <c r="B105" s="13" t="s">
        <v>37</v>
      </c>
      <c r="C105" s="7" t="s">
        <v>16</v>
      </c>
      <c r="D105" s="6" t="s">
        <v>45</v>
      </c>
      <c r="E105" s="16">
        <v>3130548333</v>
      </c>
      <c r="F105" s="17">
        <v>1848631727.23</v>
      </c>
      <c r="G105" s="18">
        <v>0.59051371535875918</v>
      </c>
      <c r="H105" s="17">
        <v>1741518883.77</v>
      </c>
      <c r="I105" s="18">
        <v>0.55629835368205449</v>
      </c>
      <c r="J105" s="17">
        <v>1741267451.6300001</v>
      </c>
      <c r="K105" s="18">
        <v>0.55621803799507097</v>
      </c>
    </row>
    <row r="106" spans="1:11" ht="30" x14ac:dyDescent="0.25">
      <c r="A106" s="15" t="s">
        <v>36</v>
      </c>
      <c r="B106" s="13" t="s">
        <v>37</v>
      </c>
      <c r="C106" s="7" t="s">
        <v>16</v>
      </c>
      <c r="D106" s="6" t="s">
        <v>67</v>
      </c>
      <c r="E106" s="16">
        <v>1728796147</v>
      </c>
      <c r="F106" s="17">
        <v>1093766870.9300001</v>
      </c>
      <c r="G106" s="18">
        <v>0.63267544460231839</v>
      </c>
      <c r="H106" s="17">
        <v>1033379385.78</v>
      </c>
      <c r="I106" s="18">
        <v>0.59774507686937828</v>
      </c>
      <c r="J106" s="17">
        <v>1033102197.42</v>
      </c>
      <c r="K106" s="18">
        <v>0.59758474081097079</v>
      </c>
    </row>
    <row r="107" spans="1:11" ht="30" x14ac:dyDescent="0.25">
      <c r="A107" s="15" t="s">
        <v>36</v>
      </c>
      <c r="B107" s="13" t="s">
        <v>37</v>
      </c>
      <c r="C107" s="7" t="s">
        <v>16</v>
      </c>
      <c r="D107" s="6" t="s">
        <v>68</v>
      </c>
      <c r="E107" s="16">
        <v>1947828895</v>
      </c>
      <c r="F107" s="17">
        <v>1228599449.3299999</v>
      </c>
      <c r="G107" s="18">
        <v>0.63075327226316757</v>
      </c>
      <c r="H107" s="17">
        <v>1160988594.23</v>
      </c>
      <c r="I107" s="18">
        <v>0.59604239222973432</v>
      </c>
      <c r="J107" s="17">
        <v>1160690877.99</v>
      </c>
      <c r="K107" s="18">
        <v>0.59588954705900898</v>
      </c>
    </row>
    <row r="108" spans="1:11" ht="30" x14ac:dyDescent="0.25">
      <c r="A108" s="15" t="s">
        <v>36</v>
      </c>
      <c r="B108" s="13" t="s">
        <v>37</v>
      </c>
      <c r="C108" s="7" t="s">
        <v>16</v>
      </c>
      <c r="D108" s="6" t="s">
        <v>69</v>
      </c>
      <c r="E108" s="16">
        <v>3095175561</v>
      </c>
      <c r="F108" s="17">
        <v>1960514195.0999999</v>
      </c>
      <c r="G108" s="18">
        <v>0.6334096908113962</v>
      </c>
      <c r="H108" s="17">
        <v>1851753124.7</v>
      </c>
      <c r="I108" s="18">
        <v>0.59827078891180219</v>
      </c>
      <c r="J108" s="17">
        <v>1851276584.6199999</v>
      </c>
      <c r="K108" s="18">
        <v>0.59811682669847754</v>
      </c>
    </row>
    <row r="109" spans="1:11" ht="30" x14ac:dyDescent="0.25">
      <c r="A109" s="15" t="s">
        <v>36</v>
      </c>
      <c r="B109" s="13" t="s">
        <v>37</v>
      </c>
      <c r="C109" s="7" t="s">
        <v>16</v>
      </c>
      <c r="D109" s="6" t="s">
        <v>70</v>
      </c>
      <c r="E109" s="16">
        <v>3789438722</v>
      </c>
      <c r="F109" s="17">
        <v>2394486405.6700001</v>
      </c>
      <c r="G109" s="18">
        <v>0.63188418690307568</v>
      </c>
      <c r="H109" s="17">
        <v>2263225675.9299998</v>
      </c>
      <c r="I109" s="18">
        <v>0.59724561919700569</v>
      </c>
      <c r="J109" s="17">
        <v>2262624258.4099998</v>
      </c>
      <c r="K109" s="18">
        <v>0.59708691033162453</v>
      </c>
    </row>
    <row r="110" spans="1:11" ht="30" x14ac:dyDescent="0.25">
      <c r="A110" s="15" t="s">
        <v>36</v>
      </c>
      <c r="B110" s="13" t="s">
        <v>37</v>
      </c>
      <c r="C110" s="7" t="s">
        <v>16</v>
      </c>
      <c r="D110" s="6" t="s">
        <v>46</v>
      </c>
      <c r="E110" s="16">
        <v>1359290204</v>
      </c>
      <c r="F110" s="17">
        <v>845548894.01999998</v>
      </c>
      <c r="G110" s="18">
        <v>0.62205178226974112</v>
      </c>
      <c r="H110" s="17">
        <v>798480264.79999995</v>
      </c>
      <c r="I110" s="18">
        <v>0.58742442375462012</v>
      </c>
      <c r="J110" s="17">
        <v>798294729.10000002</v>
      </c>
      <c r="K110" s="18">
        <v>0.58728792920808837</v>
      </c>
    </row>
    <row r="111" spans="1:11" ht="30" x14ac:dyDescent="0.25">
      <c r="A111" s="15" t="s">
        <v>36</v>
      </c>
      <c r="B111" s="13" t="s">
        <v>37</v>
      </c>
      <c r="C111" s="7" t="s">
        <v>16</v>
      </c>
      <c r="D111" s="6" t="s">
        <v>71</v>
      </c>
      <c r="E111" s="16">
        <v>1861811936</v>
      </c>
      <c r="F111" s="17">
        <v>1179133862.5899999</v>
      </c>
      <c r="G111" s="18">
        <v>0.63332597658778778</v>
      </c>
      <c r="H111" s="17">
        <v>1114573378.76</v>
      </c>
      <c r="I111" s="18">
        <v>0.59864981914048698</v>
      </c>
      <c r="J111" s="17">
        <v>1114270037.1099999</v>
      </c>
      <c r="K111" s="18">
        <v>0.59848689094987084</v>
      </c>
    </row>
    <row r="112" spans="1:11" ht="30" x14ac:dyDescent="0.25">
      <c r="A112" s="15" t="s">
        <v>36</v>
      </c>
      <c r="B112" s="13" t="s">
        <v>37</v>
      </c>
      <c r="C112" s="7" t="s">
        <v>16</v>
      </c>
      <c r="D112" s="6" t="s">
        <v>72</v>
      </c>
      <c r="E112" s="16">
        <v>4441664278</v>
      </c>
      <c r="F112" s="17">
        <v>2805942910.1900001</v>
      </c>
      <c r="G112" s="18">
        <v>0.6317323270216777</v>
      </c>
      <c r="H112" s="17">
        <v>2652902869.5</v>
      </c>
      <c r="I112" s="18">
        <v>0.59727676462178581</v>
      </c>
      <c r="J112" s="17">
        <v>2652182634.1900001</v>
      </c>
      <c r="K112" s="18">
        <v>0.5971146102433994</v>
      </c>
    </row>
    <row r="113" spans="1:11" ht="30" x14ac:dyDescent="0.25">
      <c r="A113" s="15" t="s">
        <v>36</v>
      </c>
      <c r="B113" s="13" t="s">
        <v>37</v>
      </c>
      <c r="C113" s="7" t="s">
        <v>16</v>
      </c>
      <c r="D113" s="6" t="s">
        <v>73</v>
      </c>
      <c r="E113" s="16">
        <v>3042852190</v>
      </c>
      <c r="F113" s="17">
        <v>1916182586.29</v>
      </c>
      <c r="G113" s="18">
        <v>0.62973239140150283</v>
      </c>
      <c r="H113" s="17">
        <v>1810074330.0699999</v>
      </c>
      <c r="I113" s="18">
        <v>0.59486107672880417</v>
      </c>
      <c r="J113" s="17">
        <v>1809607681.74</v>
      </c>
      <c r="K113" s="18">
        <v>0.59470771787307886</v>
      </c>
    </row>
    <row r="114" spans="1:11" ht="30" x14ac:dyDescent="0.25">
      <c r="A114" s="15" t="s">
        <v>36</v>
      </c>
      <c r="B114" s="13" t="s">
        <v>37</v>
      </c>
      <c r="C114" s="7" t="s">
        <v>16</v>
      </c>
      <c r="D114" s="6" t="s">
        <v>74</v>
      </c>
      <c r="E114" s="16">
        <v>1757675058</v>
      </c>
      <c r="F114" s="17">
        <v>1109349632.25</v>
      </c>
      <c r="G114" s="18">
        <v>0.63114602849988211</v>
      </c>
      <c r="H114" s="17">
        <v>1047943524.79</v>
      </c>
      <c r="I114" s="18">
        <v>0.5962100446384101</v>
      </c>
      <c r="J114" s="17">
        <v>1047664829.45</v>
      </c>
      <c r="K114" s="18">
        <v>0.59605148555848719</v>
      </c>
    </row>
    <row r="115" spans="1:11" ht="30" x14ac:dyDescent="0.25">
      <c r="A115" s="15" t="s">
        <v>36</v>
      </c>
      <c r="B115" s="13" t="s">
        <v>37</v>
      </c>
      <c r="C115" s="7" t="s">
        <v>16</v>
      </c>
      <c r="D115" s="6" t="s">
        <v>75</v>
      </c>
      <c r="E115" s="16">
        <v>1968690465</v>
      </c>
      <c r="F115" s="17">
        <v>1238052762.22</v>
      </c>
      <c r="G115" s="18">
        <v>0.62887121374867838</v>
      </c>
      <c r="H115" s="17">
        <v>1170141914.9300001</v>
      </c>
      <c r="I115" s="18">
        <v>0.59437577198302738</v>
      </c>
      <c r="J115" s="17">
        <v>1169837008.52</v>
      </c>
      <c r="K115" s="18">
        <v>0.59422089420238033</v>
      </c>
    </row>
    <row r="116" spans="1:11" ht="30" x14ac:dyDescent="0.25">
      <c r="A116" s="15" t="s">
        <v>36</v>
      </c>
      <c r="B116" s="13" t="s">
        <v>37</v>
      </c>
      <c r="C116" s="7" t="s">
        <v>16</v>
      </c>
      <c r="D116" s="6" t="s">
        <v>76</v>
      </c>
      <c r="E116" s="16">
        <v>1670705543</v>
      </c>
      <c r="F116" s="17">
        <v>1054421327.36</v>
      </c>
      <c r="G116" s="18">
        <v>0.6311233788490519</v>
      </c>
      <c r="H116" s="17">
        <v>996280062.62</v>
      </c>
      <c r="I116" s="18">
        <v>0.59632295277540714</v>
      </c>
      <c r="J116" s="17">
        <v>996018421.02999997</v>
      </c>
      <c r="K116" s="18">
        <v>0.59616634732742968</v>
      </c>
    </row>
    <row r="117" spans="1:11" ht="30" x14ac:dyDescent="0.25">
      <c r="A117" s="15" t="s">
        <v>36</v>
      </c>
      <c r="B117" s="13" t="s">
        <v>37</v>
      </c>
      <c r="C117" s="7" t="s">
        <v>16</v>
      </c>
      <c r="D117" s="6" t="s">
        <v>77</v>
      </c>
      <c r="E117" s="16">
        <v>15128991995</v>
      </c>
      <c r="F117" s="17">
        <v>9554469164.9899998</v>
      </c>
      <c r="G117" s="18">
        <v>0.63153375771152953</v>
      </c>
      <c r="H117" s="17">
        <v>8983548021.8899994</v>
      </c>
      <c r="I117" s="18">
        <v>0.59379686530728448</v>
      </c>
      <c r="J117" s="17">
        <v>8981259510.7800007</v>
      </c>
      <c r="K117" s="18">
        <v>0.59364559871194511</v>
      </c>
    </row>
    <row r="118" spans="1:11" ht="30" x14ac:dyDescent="0.25">
      <c r="A118" s="15" t="s">
        <v>36</v>
      </c>
      <c r="B118" s="13" t="s">
        <v>37</v>
      </c>
      <c r="C118" s="7" t="s">
        <v>16</v>
      </c>
      <c r="D118" s="6" t="s">
        <v>78</v>
      </c>
      <c r="E118" s="16">
        <v>3991707108</v>
      </c>
      <c r="F118" s="17">
        <v>2526043250.0599999</v>
      </c>
      <c r="G118" s="18">
        <v>0.63282279528911767</v>
      </c>
      <c r="H118" s="17">
        <v>2387878001.9099998</v>
      </c>
      <c r="I118" s="18">
        <v>0.59820972263328687</v>
      </c>
      <c r="J118" s="17">
        <v>2387239111.5999999</v>
      </c>
      <c r="K118" s="18">
        <v>0.5980496682273112</v>
      </c>
    </row>
    <row r="119" spans="1:11" ht="30" x14ac:dyDescent="0.25">
      <c r="A119" s="15" t="s">
        <v>36</v>
      </c>
      <c r="B119" s="13" t="s">
        <v>37</v>
      </c>
      <c r="C119" s="7" t="s">
        <v>16</v>
      </c>
      <c r="D119" s="6" t="s">
        <v>79</v>
      </c>
      <c r="E119" s="16">
        <v>2551562672</v>
      </c>
      <c r="F119" s="17">
        <v>1610877887.4000001</v>
      </c>
      <c r="G119" s="18">
        <v>0.63132993168352802</v>
      </c>
      <c r="H119" s="17">
        <v>1522745205.1600001</v>
      </c>
      <c r="I119" s="18">
        <v>0.59678926246652664</v>
      </c>
      <c r="J119" s="17">
        <v>1522339793.3499999</v>
      </c>
      <c r="K119" s="18">
        <v>0.59663037481134618</v>
      </c>
    </row>
    <row r="120" spans="1:11" ht="30" x14ac:dyDescent="0.25">
      <c r="A120" s="15" t="s">
        <v>36</v>
      </c>
      <c r="B120" s="13" t="s">
        <v>37</v>
      </c>
      <c r="C120" s="7" t="s">
        <v>16</v>
      </c>
      <c r="D120" s="6" t="s">
        <v>80</v>
      </c>
      <c r="E120" s="16">
        <v>978060505</v>
      </c>
      <c r="F120" s="17">
        <v>613102767.80999994</v>
      </c>
      <c r="G120" s="18">
        <v>0.62685566452762542</v>
      </c>
      <c r="H120" s="17">
        <v>579243824.37</v>
      </c>
      <c r="I120" s="18">
        <v>0.59223720967037718</v>
      </c>
      <c r="J120" s="17">
        <v>579099976.41999996</v>
      </c>
      <c r="K120" s="18">
        <v>0.59209013497585194</v>
      </c>
    </row>
    <row r="121" spans="1:11" ht="30" x14ac:dyDescent="0.25">
      <c r="A121" s="15" t="s">
        <v>36</v>
      </c>
      <c r="B121" s="13" t="s">
        <v>37</v>
      </c>
      <c r="C121" s="7" t="s">
        <v>16</v>
      </c>
      <c r="D121" s="6" t="s">
        <v>47</v>
      </c>
      <c r="E121" s="16">
        <v>1336895998</v>
      </c>
      <c r="F121" s="17">
        <v>837218982.16999996</v>
      </c>
      <c r="G121" s="18">
        <v>0.62624092182374824</v>
      </c>
      <c r="H121" s="17">
        <v>790969258.90999997</v>
      </c>
      <c r="I121" s="18">
        <v>0.59164606677953413</v>
      </c>
      <c r="J121" s="17">
        <v>790773513.38999999</v>
      </c>
      <c r="K121" s="18">
        <v>0.59149964886797424</v>
      </c>
    </row>
    <row r="122" spans="1:11" ht="30" x14ac:dyDescent="0.25">
      <c r="A122" s="15" t="s">
        <v>36</v>
      </c>
      <c r="B122" s="13" t="s">
        <v>37</v>
      </c>
      <c r="C122" s="7" t="s">
        <v>16</v>
      </c>
      <c r="D122" s="6" t="s">
        <v>81</v>
      </c>
      <c r="E122" s="16">
        <v>6687612428</v>
      </c>
      <c r="F122" s="17">
        <v>4233310885.5700002</v>
      </c>
      <c r="G122" s="18">
        <v>0.63300780826439362</v>
      </c>
      <c r="H122" s="17">
        <v>4000066967</v>
      </c>
      <c r="I122" s="18">
        <v>0.598130799304747</v>
      </c>
      <c r="J122" s="17">
        <v>3998996599.8000002</v>
      </c>
      <c r="K122" s="18">
        <v>0.59797074708707987</v>
      </c>
    </row>
    <row r="123" spans="1:11" ht="30" x14ac:dyDescent="0.25">
      <c r="A123" s="15" t="s">
        <v>36</v>
      </c>
      <c r="B123" s="13" t="s">
        <v>37</v>
      </c>
      <c r="C123" s="7" t="s">
        <v>16</v>
      </c>
      <c r="D123" s="6" t="s">
        <v>82</v>
      </c>
      <c r="E123" s="16">
        <v>2325165940</v>
      </c>
      <c r="F123" s="17">
        <v>1461736557.99</v>
      </c>
      <c r="G123" s="18">
        <v>0.62865902723054679</v>
      </c>
      <c r="H123" s="17">
        <v>1381171349.4200001</v>
      </c>
      <c r="I123" s="18">
        <v>0.59400979760610118</v>
      </c>
      <c r="J123" s="17">
        <v>1380822383.3399999</v>
      </c>
      <c r="K123" s="18">
        <v>0.59385971538014182</v>
      </c>
    </row>
    <row r="124" spans="1:11" ht="30" x14ac:dyDescent="0.25">
      <c r="A124" s="15" t="s">
        <v>36</v>
      </c>
      <c r="B124" s="13" t="s">
        <v>37</v>
      </c>
      <c r="C124" s="7" t="s">
        <v>16</v>
      </c>
      <c r="D124" s="6" t="s">
        <v>83</v>
      </c>
      <c r="E124" s="16">
        <v>3119932837</v>
      </c>
      <c r="F124" s="17">
        <v>1978753743.6600001</v>
      </c>
      <c r="G124" s="18">
        <v>0.63422959628922293</v>
      </c>
      <c r="H124" s="17">
        <v>1870675638.97</v>
      </c>
      <c r="I124" s="18">
        <v>0.59958843241278403</v>
      </c>
      <c r="J124" s="17">
        <v>1870160832.3699999</v>
      </c>
      <c r="K124" s="18">
        <v>0.59942342674538795</v>
      </c>
    </row>
    <row r="125" spans="1:11" ht="30" x14ac:dyDescent="0.25">
      <c r="A125" s="15" t="s">
        <v>36</v>
      </c>
      <c r="B125" s="13" t="s">
        <v>37</v>
      </c>
      <c r="C125" s="7" t="s">
        <v>16</v>
      </c>
      <c r="D125" s="6" t="s">
        <v>84</v>
      </c>
      <c r="E125" s="16">
        <v>2198653172</v>
      </c>
      <c r="F125" s="17">
        <v>1389599454.47</v>
      </c>
      <c r="G125" s="18">
        <v>0.63202303672386584</v>
      </c>
      <c r="H125" s="17">
        <v>1313422071.4300001</v>
      </c>
      <c r="I125" s="18">
        <v>0.59737574263941251</v>
      </c>
      <c r="J125" s="17">
        <v>1313076071.3099999</v>
      </c>
      <c r="K125" s="18">
        <v>0.59721837351707596</v>
      </c>
    </row>
    <row r="126" spans="1:11" ht="30" x14ac:dyDescent="0.25">
      <c r="A126" s="15" t="s">
        <v>36</v>
      </c>
      <c r="B126" s="13" t="s">
        <v>37</v>
      </c>
      <c r="C126" s="7" t="s">
        <v>16</v>
      </c>
      <c r="D126" s="6" t="s">
        <v>85</v>
      </c>
      <c r="E126" s="16">
        <v>1250015022</v>
      </c>
      <c r="F126" s="17">
        <v>737014950.47000003</v>
      </c>
      <c r="G126" s="18">
        <v>0.58960487474045731</v>
      </c>
      <c r="H126" s="17">
        <v>694368950.80999994</v>
      </c>
      <c r="I126" s="18">
        <v>0.55548848500958248</v>
      </c>
      <c r="J126" s="17">
        <v>694267506.86000001</v>
      </c>
      <c r="K126" s="18">
        <v>0.55540733082486105</v>
      </c>
    </row>
    <row r="127" spans="1:11" ht="30" x14ac:dyDescent="0.25">
      <c r="A127" s="15" t="s">
        <v>36</v>
      </c>
      <c r="B127" s="13" t="s">
        <v>37</v>
      </c>
      <c r="C127" s="7" t="s">
        <v>16</v>
      </c>
      <c r="D127" s="6" t="s">
        <v>86</v>
      </c>
      <c r="E127" s="16">
        <v>1941909008</v>
      </c>
      <c r="F127" s="17">
        <v>1218192101.0999999</v>
      </c>
      <c r="G127" s="18">
        <v>0.62731677750165726</v>
      </c>
      <c r="H127" s="17">
        <v>1150975856.04</v>
      </c>
      <c r="I127" s="18">
        <v>0.59270328903072889</v>
      </c>
      <c r="J127" s="17">
        <v>1150688054.8399999</v>
      </c>
      <c r="K127" s="18">
        <v>0.5925550837343867</v>
      </c>
    </row>
    <row r="128" spans="1:11" ht="30" x14ac:dyDescent="0.25">
      <c r="A128" s="15" t="s">
        <v>36</v>
      </c>
      <c r="B128" s="13" t="s">
        <v>37</v>
      </c>
      <c r="C128" s="7" t="s">
        <v>16</v>
      </c>
      <c r="D128" s="6" t="s">
        <v>87</v>
      </c>
      <c r="E128" s="16">
        <v>1788312531</v>
      </c>
      <c r="F128" s="17">
        <v>1054357088.61</v>
      </c>
      <c r="G128" s="18">
        <v>0.58958211740562927</v>
      </c>
      <c r="H128" s="17">
        <v>993350753.16999996</v>
      </c>
      <c r="I128" s="18">
        <v>0.55546820589269807</v>
      </c>
      <c r="J128" s="17">
        <v>993205585.74000001</v>
      </c>
      <c r="K128" s="18">
        <v>0.55538703024387637</v>
      </c>
    </row>
    <row r="129" spans="1:11" ht="30" x14ac:dyDescent="0.25">
      <c r="A129" s="15" t="s">
        <v>36</v>
      </c>
      <c r="B129" s="13" t="s">
        <v>37</v>
      </c>
      <c r="C129" s="7" t="s">
        <v>16</v>
      </c>
      <c r="D129" s="6" t="s">
        <v>16</v>
      </c>
      <c r="E129" s="16">
        <v>999361716</v>
      </c>
      <c r="F129" s="17">
        <v>625727039.45000005</v>
      </c>
      <c r="G129" s="18">
        <v>0.62612668609570798</v>
      </c>
      <c r="H129" s="17">
        <v>591046051.15999997</v>
      </c>
      <c r="I129" s="18">
        <v>0.59142354734749514</v>
      </c>
      <c r="J129" s="17">
        <v>590902337.50999999</v>
      </c>
      <c r="K129" s="18">
        <v>0.59127974190878452</v>
      </c>
    </row>
    <row r="130" spans="1:11" ht="30" x14ac:dyDescent="0.25">
      <c r="A130" s="15" t="s">
        <v>36</v>
      </c>
      <c r="B130" s="13" t="s">
        <v>37</v>
      </c>
      <c r="C130" s="7" t="s">
        <v>16</v>
      </c>
      <c r="D130" s="6" t="s">
        <v>48</v>
      </c>
      <c r="E130" s="16">
        <v>3354707170</v>
      </c>
      <c r="F130" s="17">
        <v>1977324480.4000001</v>
      </c>
      <c r="G130" s="18">
        <v>0.58941790749503786</v>
      </c>
      <c r="H130" s="17">
        <v>1862942286.98</v>
      </c>
      <c r="I130" s="18">
        <v>0.55532187835637525</v>
      </c>
      <c r="J130" s="17">
        <v>1862669458.23</v>
      </c>
      <c r="K130" s="18">
        <v>0.55524055121329707</v>
      </c>
    </row>
    <row r="131" spans="1:11" ht="30" x14ac:dyDescent="0.25">
      <c r="A131" s="15" t="s">
        <v>36</v>
      </c>
      <c r="B131" s="13" t="s">
        <v>37</v>
      </c>
      <c r="C131" s="7" t="s">
        <v>16</v>
      </c>
      <c r="D131" s="6" t="s">
        <v>88</v>
      </c>
      <c r="E131" s="16">
        <v>1630432607</v>
      </c>
      <c r="F131" s="17">
        <v>1028302758.5599999</v>
      </c>
      <c r="G131" s="18">
        <v>0.63069320016365449</v>
      </c>
      <c r="H131" s="17">
        <v>970937087.97000003</v>
      </c>
      <c r="I131" s="18">
        <v>0.59550887525276297</v>
      </c>
      <c r="J131" s="17">
        <v>970681668.04999995</v>
      </c>
      <c r="K131" s="18">
        <v>0.59535221749278955</v>
      </c>
    </row>
    <row r="132" spans="1:11" ht="30" x14ac:dyDescent="0.25">
      <c r="A132" s="15" t="s">
        <v>36</v>
      </c>
      <c r="B132" s="13" t="s">
        <v>37</v>
      </c>
      <c r="C132" s="7" t="s">
        <v>16</v>
      </c>
      <c r="D132" s="6" t="s">
        <v>89</v>
      </c>
      <c r="E132" s="16">
        <v>39342414661</v>
      </c>
      <c r="F132" s="17">
        <v>25335754341.290001</v>
      </c>
      <c r="G132" s="18">
        <v>0.64398066462364967</v>
      </c>
      <c r="H132" s="17">
        <v>23500217674.310001</v>
      </c>
      <c r="I132" s="18">
        <v>0.59732525003366621</v>
      </c>
      <c r="J132" s="17">
        <v>23494697743.509998</v>
      </c>
      <c r="K132" s="18">
        <v>0.59718494520368648</v>
      </c>
    </row>
    <row r="133" spans="1:11" ht="30" x14ac:dyDescent="0.25">
      <c r="A133" s="15" t="s">
        <v>36</v>
      </c>
      <c r="B133" s="13" t="s">
        <v>37</v>
      </c>
      <c r="C133" s="7" t="s">
        <v>16</v>
      </c>
      <c r="D133" s="6" t="s">
        <v>90</v>
      </c>
      <c r="E133" s="16">
        <v>3120335842</v>
      </c>
      <c r="F133" s="17">
        <v>1962111781.0999999</v>
      </c>
      <c r="G133" s="18">
        <v>0.62881429450311066</v>
      </c>
      <c r="H133" s="17">
        <v>1853204074.3</v>
      </c>
      <c r="I133" s="18">
        <v>0.59391173519071472</v>
      </c>
      <c r="J133" s="17">
        <v>1852749691.22</v>
      </c>
      <c r="K133" s="18">
        <v>0.59376611526292244</v>
      </c>
    </row>
    <row r="134" spans="1:11" ht="30" x14ac:dyDescent="0.25">
      <c r="A134" s="15" t="s">
        <v>36</v>
      </c>
      <c r="B134" s="13" t="s">
        <v>37</v>
      </c>
      <c r="C134" s="7" t="s">
        <v>16</v>
      </c>
      <c r="D134" s="6" t="s">
        <v>91</v>
      </c>
      <c r="E134" s="16">
        <v>2799346101</v>
      </c>
      <c r="F134" s="17">
        <v>1770392554.52</v>
      </c>
      <c r="G134" s="18">
        <v>0.63243075012681327</v>
      </c>
      <c r="H134" s="17">
        <v>1673693084.47</v>
      </c>
      <c r="I134" s="18">
        <v>0.59788715795882219</v>
      </c>
      <c r="J134" s="17">
        <v>1673241907.46</v>
      </c>
      <c r="K134" s="18">
        <v>0.59772598567296631</v>
      </c>
    </row>
    <row r="135" spans="1:11" ht="30" x14ac:dyDescent="0.25">
      <c r="A135" s="15" t="s">
        <v>36</v>
      </c>
      <c r="B135" s="13" t="s">
        <v>37</v>
      </c>
      <c r="C135" s="7" t="s">
        <v>16</v>
      </c>
      <c r="D135" s="6" t="s">
        <v>92</v>
      </c>
      <c r="E135" s="16">
        <v>1525929361</v>
      </c>
      <c r="F135" s="17">
        <v>950996956.09000003</v>
      </c>
      <c r="G135" s="18">
        <v>0.62322475757775264</v>
      </c>
      <c r="H135" s="17">
        <v>898149540.41999996</v>
      </c>
      <c r="I135" s="18">
        <v>0.58859182041782598</v>
      </c>
      <c r="J135" s="17">
        <v>897937651.25</v>
      </c>
      <c r="K135" s="18">
        <v>0.58845296132289315</v>
      </c>
    </row>
    <row r="136" spans="1:11" ht="30" x14ac:dyDescent="0.25">
      <c r="A136" s="15" t="s">
        <v>36</v>
      </c>
      <c r="B136" s="13" t="s">
        <v>37</v>
      </c>
      <c r="C136" s="7" t="s">
        <v>16</v>
      </c>
      <c r="D136" s="6" t="s">
        <v>93</v>
      </c>
      <c r="E136" s="16">
        <v>2591173094</v>
      </c>
      <c r="F136" s="17">
        <v>1643138069.4400001</v>
      </c>
      <c r="G136" s="18">
        <v>0.6341290256697919</v>
      </c>
      <c r="H136" s="17">
        <v>1552408528.8699999</v>
      </c>
      <c r="I136" s="18">
        <v>0.59911417437325387</v>
      </c>
      <c r="J136" s="17">
        <v>1551986544.5899999</v>
      </c>
      <c r="K136" s="18">
        <v>0.59895131984185379</v>
      </c>
    </row>
    <row r="137" spans="1:11" ht="30" x14ac:dyDescent="0.25">
      <c r="A137" s="15" t="s">
        <v>36</v>
      </c>
      <c r="B137" s="13" t="s">
        <v>37</v>
      </c>
      <c r="C137" s="7" t="s">
        <v>16</v>
      </c>
      <c r="D137" s="6" t="s">
        <v>94</v>
      </c>
      <c r="E137" s="16">
        <v>3684572162</v>
      </c>
      <c r="F137" s="17">
        <v>2324776649.1700001</v>
      </c>
      <c r="G137" s="18">
        <v>0.63094887193309912</v>
      </c>
      <c r="H137" s="17">
        <v>2196044252.1199999</v>
      </c>
      <c r="I137" s="18">
        <v>0.59601065078013793</v>
      </c>
      <c r="J137" s="17">
        <v>2195466476.3800001</v>
      </c>
      <c r="K137" s="18">
        <v>0.59585384132856622</v>
      </c>
    </row>
    <row r="138" spans="1:11" ht="30" x14ac:dyDescent="0.25">
      <c r="A138" s="15" t="s">
        <v>36</v>
      </c>
      <c r="B138" s="13" t="s">
        <v>37</v>
      </c>
      <c r="C138" s="7" t="s">
        <v>16</v>
      </c>
      <c r="D138" s="6" t="s">
        <v>49</v>
      </c>
      <c r="E138" s="16">
        <v>3884721723</v>
      </c>
      <c r="F138" s="17">
        <v>2432125152.6100001</v>
      </c>
      <c r="G138" s="18">
        <v>0.62607448513243225</v>
      </c>
      <c r="H138" s="17">
        <v>2296864616.7800002</v>
      </c>
      <c r="I138" s="18">
        <v>0.59125589438777937</v>
      </c>
      <c r="J138" s="17">
        <v>2296303620.96</v>
      </c>
      <c r="K138" s="18">
        <v>0.59111148357537069</v>
      </c>
    </row>
    <row r="139" spans="1:11" ht="30" x14ac:dyDescent="0.25">
      <c r="A139" s="15" t="s">
        <v>36</v>
      </c>
      <c r="B139" s="13" t="s">
        <v>37</v>
      </c>
      <c r="C139" s="7" t="s">
        <v>16</v>
      </c>
      <c r="D139" s="6" t="s">
        <v>50</v>
      </c>
      <c r="E139" s="16">
        <v>1280872316</v>
      </c>
      <c r="F139" s="17">
        <v>754355156.71000004</v>
      </c>
      <c r="G139" s="18">
        <v>0.58893860635988637</v>
      </c>
      <c r="H139" s="17">
        <v>710749352.75</v>
      </c>
      <c r="I139" s="18">
        <v>0.55489477278233246</v>
      </c>
      <c r="J139" s="17">
        <v>710644616.42999995</v>
      </c>
      <c r="K139" s="18">
        <v>0.55481300325800775</v>
      </c>
    </row>
    <row r="140" spans="1:11" ht="30" x14ac:dyDescent="0.25">
      <c r="A140" s="15" t="s">
        <v>36</v>
      </c>
      <c r="B140" s="13" t="s">
        <v>37</v>
      </c>
      <c r="C140" s="7" t="s">
        <v>16</v>
      </c>
      <c r="D140" s="6" t="s">
        <v>95</v>
      </c>
      <c r="E140" s="16">
        <v>6733277071</v>
      </c>
      <c r="F140" s="17">
        <v>4228986180.29</v>
      </c>
      <c r="G140" s="18">
        <v>0.62807250254175673</v>
      </c>
      <c r="H140" s="17">
        <v>3995877888.48</v>
      </c>
      <c r="I140" s="18">
        <v>0.59345216992333683</v>
      </c>
      <c r="J140" s="17">
        <v>3994866444.6100001</v>
      </c>
      <c r="K140" s="18">
        <v>0.59330195423202725</v>
      </c>
    </row>
    <row r="141" spans="1:11" ht="30" x14ac:dyDescent="0.25">
      <c r="A141" s="15" t="s">
        <v>36</v>
      </c>
      <c r="B141" s="13" t="s">
        <v>37</v>
      </c>
      <c r="C141" s="7" t="s">
        <v>16</v>
      </c>
      <c r="D141" s="6" t="s">
        <v>51</v>
      </c>
      <c r="E141" s="16">
        <v>29809571668</v>
      </c>
      <c r="F141" s="17">
        <v>18593902253.209999</v>
      </c>
      <c r="G141" s="18">
        <v>0.62375610291543349</v>
      </c>
      <c r="H141" s="17">
        <v>17502717339.98</v>
      </c>
      <c r="I141" s="18">
        <v>0.58715091699116329</v>
      </c>
      <c r="J141" s="17">
        <v>17498715742.549999</v>
      </c>
      <c r="K141" s="18">
        <v>0.5870166783152585</v>
      </c>
    </row>
    <row r="142" spans="1:11" ht="30" x14ac:dyDescent="0.25">
      <c r="A142" s="15" t="s">
        <v>36</v>
      </c>
      <c r="B142" s="13" t="s">
        <v>37</v>
      </c>
      <c r="C142" s="7" t="s">
        <v>16</v>
      </c>
      <c r="D142" s="6" t="s">
        <v>96</v>
      </c>
      <c r="E142" s="16">
        <v>1917566948</v>
      </c>
      <c r="F142" s="17">
        <v>1205774960.4300001</v>
      </c>
      <c r="G142" s="18">
        <v>0.62880462227804323</v>
      </c>
      <c r="H142" s="17">
        <v>1139249346.3699999</v>
      </c>
      <c r="I142" s="18">
        <v>0.59411190183384399</v>
      </c>
      <c r="J142" s="17">
        <v>1138963306.51</v>
      </c>
      <c r="K142" s="18">
        <v>0.59396273371207475</v>
      </c>
    </row>
    <row r="143" spans="1:11" ht="30" x14ac:dyDescent="0.25">
      <c r="A143" s="15" t="s">
        <v>36</v>
      </c>
      <c r="B143" s="13" t="s">
        <v>37</v>
      </c>
      <c r="C143" s="7" t="s">
        <v>16</v>
      </c>
      <c r="D143" s="6" t="s">
        <v>97</v>
      </c>
      <c r="E143" s="16">
        <v>3991123973</v>
      </c>
      <c r="F143" s="17">
        <v>2527880213.1599998</v>
      </c>
      <c r="G143" s="18">
        <v>0.63337551783937029</v>
      </c>
      <c r="H143" s="17">
        <v>2388790767.0999999</v>
      </c>
      <c r="I143" s="18">
        <v>0.5985258246198808</v>
      </c>
      <c r="J143" s="17">
        <v>2388153464.0599999</v>
      </c>
      <c r="K143" s="18">
        <v>0.59836614452868064</v>
      </c>
    </row>
    <row r="144" spans="1:11" ht="30" x14ac:dyDescent="0.25">
      <c r="A144" s="15" t="s">
        <v>36</v>
      </c>
      <c r="B144" s="13" t="s">
        <v>37</v>
      </c>
      <c r="C144" s="7" t="s">
        <v>16</v>
      </c>
      <c r="D144" s="6" t="s">
        <v>98</v>
      </c>
      <c r="E144" s="16">
        <v>3955219968</v>
      </c>
      <c r="F144" s="17">
        <v>2506095760.9899998</v>
      </c>
      <c r="G144" s="18">
        <v>0.63361729088792862</v>
      </c>
      <c r="H144" s="17">
        <v>2368213402.5500002</v>
      </c>
      <c r="I144" s="18">
        <v>0.59875643370285503</v>
      </c>
      <c r="J144" s="17">
        <v>2367578087.6900001</v>
      </c>
      <c r="K144" s="18">
        <v>0.59859580676803459</v>
      </c>
    </row>
    <row r="145" spans="1:11" ht="30" x14ac:dyDescent="0.25">
      <c r="A145" s="15" t="s">
        <v>36</v>
      </c>
      <c r="B145" s="13" t="s">
        <v>37</v>
      </c>
      <c r="C145" s="7" t="s">
        <v>16</v>
      </c>
      <c r="D145" s="6" t="s">
        <v>99</v>
      </c>
      <c r="E145" s="16">
        <v>1778649591</v>
      </c>
      <c r="F145" s="17">
        <v>1120343498.1900001</v>
      </c>
      <c r="G145" s="18">
        <v>0.62988432564736696</v>
      </c>
      <c r="H145" s="17">
        <v>1058628263.08</v>
      </c>
      <c r="I145" s="18">
        <v>0.59518652152547569</v>
      </c>
      <c r="J145" s="17">
        <v>1058359072.02</v>
      </c>
      <c r="K145" s="18">
        <v>0.59503517577341625</v>
      </c>
    </row>
    <row r="146" spans="1:11" ht="30" x14ac:dyDescent="0.25">
      <c r="A146" s="15" t="s">
        <v>36</v>
      </c>
      <c r="B146" s="13" t="s">
        <v>37</v>
      </c>
      <c r="C146" s="7" t="s">
        <v>16</v>
      </c>
      <c r="D146" s="6" t="s">
        <v>100</v>
      </c>
      <c r="E146" s="16">
        <v>5132526328</v>
      </c>
      <c r="F146" s="17">
        <v>3243553701.8299999</v>
      </c>
      <c r="G146" s="18">
        <v>0.63196046051144583</v>
      </c>
      <c r="H146" s="17">
        <v>3065946620.8899999</v>
      </c>
      <c r="I146" s="18">
        <v>0.59735623842083874</v>
      </c>
      <c r="J146" s="17">
        <v>3065129702.4099998</v>
      </c>
      <c r="K146" s="18">
        <v>0.59719707343506101</v>
      </c>
    </row>
    <row r="147" spans="1:11" ht="30" x14ac:dyDescent="0.25">
      <c r="A147" s="15" t="s">
        <v>36</v>
      </c>
      <c r="B147" s="13" t="s">
        <v>37</v>
      </c>
      <c r="C147" s="7" t="s">
        <v>16</v>
      </c>
      <c r="D147" s="6" t="s">
        <v>52</v>
      </c>
      <c r="E147" s="16">
        <v>1017805262</v>
      </c>
      <c r="F147" s="17">
        <v>598816129.66999996</v>
      </c>
      <c r="G147" s="18">
        <v>0.58834057164660247</v>
      </c>
      <c r="H147" s="17">
        <v>564232421.85000002</v>
      </c>
      <c r="I147" s="18">
        <v>0.55436186362534257</v>
      </c>
      <c r="J147" s="17">
        <v>564148633.95000005</v>
      </c>
      <c r="K147" s="18">
        <v>0.55427954149248648</v>
      </c>
    </row>
    <row r="148" spans="1:11" ht="30" x14ac:dyDescent="0.25">
      <c r="A148" s="15" t="s">
        <v>36</v>
      </c>
      <c r="B148" s="13" t="s">
        <v>37</v>
      </c>
      <c r="C148" s="7" t="s">
        <v>16</v>
      </c>
      <c r="D148" s="6" t="s">
        <v>101</v>
      </c>
      <c r="E148" s="16">
        <v>2548964517</v>
      </c>
      <c r="F148" s="17">
        <v>1601269927.25</v>
      </c>
      <c r="G148" s="18">
        <v>0.62820408702064334</v>
      </c>
      <c r="H148" s="17">
        <v>1512573249.6800001</v>
      </c>
      <c r="I148" s="18">
        <v>0.59340694607244704</v>
      </c>
      <c r="J148" s="17">
        <v>1512185707.5799999</v>
      </c>
      <c r="K148" s="18">
        <v>0.59325490703957096</v>
      </c>
    </row>
    <row r="149" spans="1:11" ht="30" x14ac:dyDescent="0.25">
      <c r="A149" s="15" t="s">
        <v>36</v>
      </c>
      <c r="B149" s="13" t="s">
        <v>37</v>
      </c>
      <c r="C149" s="7" t="s">
        <v>16</v>
      </c>
      <c r="D149" s="6" t="s">
        <v>102</v>
      </c>
      <c r="E149" s="16">
        <v>1729055657</v>
      </c>
      <c r="F149" s="17">
        <v>1091738746.23</v>
      </c>
      <c r="G149" s="18">
        <v>0.63140752109982545</v>
      </c>
      <c r="H149" s="17">
        <v>1031969088.4</v>
      </c>
      <c r="I149" s="18">
        <v>0.5968397166523367</v>
      </c>
      <c r="J149" s="17">
        <v>1031695397.3099999</v>
      </c>
      <c r="K149" s="18">
        <v>0.59668142730584173</v>
      </c>
    </row>
    <row r="150" spans="1:11" ht="30" x14ac:dyDescent="0.25">
      <c r="A150" s="15" t="s">
        <v>36</v>
      </c>
      <c r="B150" s="13" t="s">
        <v>37</v>
      </c>
      <c r="C150" s="7" t="s">
        <v>16</v>
      </c>
      <c r="D150" s="6" t="s">
        <v>103</v>
      </c>
      <c r="E150" s="16">
        <v>4113493737</v>
      </c>
      <c r="F150" s="17">
        <v>2604039319.1599998</v>
      </c>
      <c r="G150" s="18">
        <v>0.63304808166771254</v>
      </c>
      <c r="H150" s="17">
        <v>2461511150.1599998</v>
      </c>
      <c r="I150" s="18">
        <v>0.59839914864078469</v>
      </c>
      <c r="J150" s="17">
        <v>2460850121.5500002</v>
      </c>
      <c r="K150" s="18">
        <v>0.59823845103134043</v>
      </c>
    </row>
    <row r="151" spans="1:11" ht="30" x14ac:dyDescent="0.25">
      <c r="A151" s="15" t="s">
        <v>36</v>
      </c>
      <c r="B151" s="13" t="s">
        <v>37</v>
      </c>
      <c r="C151" s="7" t="s">
        <v>16</v>
      </c>
      <c r="D151" s="6" t="s">
        <v>104</v>
      </c>
      <c r="E151" s="16">
        <v>2835155461</v>
      </c>
      <c r="F151" s="17">
        <v>1789820558.29</v>
      </c>
      <c r="G151" s="18">
        <v>0.63129538500111193</v>
      </c>
      <c r="H151" s="17">
        <v>1691782020.3199999</v>
      </c>
      <c r="I151" s="18">
        <v>0.59671578634466982</v>
      </c>
      <c r="J151" s="17">
        <v>1691334874.1600001</v>
      </c>
      <c r="K151" s="18">
        <v>0.59655807147994699</v>
      </c>
    </row>
    <row r="152" spans="1:11" ht="30" x14ac:dyDescent="0.25">
      <c r="A152" s="15" t="s">
        <v>36</v>
      </c>
      <c r="B152" s="13" t="s">
        <v>37</v>
      </c>
      <c r="C152" s="7" t="s">
        <v>16</v>
      </c>
      <c r="D152" s="6" t="s">
        <v>105</v>
      </c>
      <c r="E152" s="16">
        <v>9340942804</v>
      </c>
      <c r="F152" s="17">
        <v>5914223820.5600004</v>
      </c>
      <c r="G152" s="18">
        <v>0.63315062993720483</v>
      </c>
      <c r="H152" s="17">
        <v>5566286788.1499996</v>
      </c>
      <c r="I152" s="18">
        <v>0.59590203097768579</v>
      </c>
      <c r="J152" s="17">
        <v>5564844481.7799997</v>
      </c>
      <c r="K152" s="18">
        <v>0.59574762404037085</v>
      </c>
    </row>
    <row r="153" spans="1:11" ht="30" x14ac:dyDescent="0.25">
      <c r="A153" s="15" t="s">
        <v>36</v>
      </c>
      <c r="B153" s="13" t="s">
        <v>37</v>
      </c>
      <c r="C153" s="7" t="s">
        <v>16</v>
      </c>
      <c r="D153" s="6" t="s">
        <v>106</v>
      </c>
      <c r="E153" s="16">
        <v>2552243505</v>
      </c>
      <c r="F153" s="17">
        <v>1608424684.8</v>
      </c>
      <c r="G153" s="18">
        <v>0.63020032440047291</v>
      </c>
      <c r="H153" s="17">
        <v>1519576770.99</v>
      </c>
      <c r="I153" s="18">
        <v>0.5953886327903497</v>
      </c>
      <c r="J153" s="17">
        <v>1519183207.45</v>
      </c>
      <c r="K153" s="18">
        <v>0.59523442981589647</v>
      </c>
    </row>
    <row r="154" spans="1:11" ht="30" x14ac:dyDescent="0.25">
      <c r="A154" s="14" t="s">
        <v>136</v>
      </c>
      <c r="B154" s="4" t="s">
        <v>137</v>
      </c>
      <c r="C154" s="6" t="s">
        <v>16</v>
      </c>
      <c r="D154" s="6" t="s">
        <v>17</v>
      </c>
      <c r="E154" s="16">
        <v>16788763566</v>
      </c>
      <c r="F154" s="17">
        <v>6408681320</v>
      </c>
      <c r="G154" s="18">
        <v>0.38172443699062097</v>
      </c>
      <c r="H154" s="17">
        <v>6408681320</v>
      </c>
      <c r="I154" s="18">
        <v>0.38172443699062097</v>
      </c>
      <c r="J154" s="17">
        <v>6408681320</v>
      </c>
      <c r="K154" s="18">
        <v>0.38172443699062097</v>
      </c>
    </row>
    <row r="155" spans="1:11" ht="45" x14ac:dyDescent="0.25">
      <c r="A155" s="14" t="s">
        <v>14</v>
      </c>
      <c r="B155" s="4" t="s">
        <v>138</v>
      </c>
      <c r="C155" s="6" t="s">
        <v>16</v>
      </c>
      <c r="D155" s="6" t="s">
        <v>17</v>
      </c>
      <c r="E155" s="16">
        <v>807507086</v>
      </c>
      <c r="F155" s="17">
        <v>807507086</v>
      </c>
      <c r="G155" s="18">
        <v>1</v>
      </c>
      <c r="H155" s="17">
        <v>0</v>
      </c>
      <c r="I155" s="18">
        <v>0</v>
      </c>
      <c r="J155" s="17">
        <v>0</v>
      </c>
      <c r="K155" s="18">
        <v>0</v>
      </c>
    </row>
    <row r="156" spans="1:11" ht="60" x14ac:dyDescent="0.25">
      <c r="A156" s="14" t="s">
        <v>139</v>
      </c>
      <c r="B156" s="4" t="s">
        <v>140</v>
      </c>
      <c r="C156" s="6" t="s">
        <v>16</v>
      </c>
      <c r="D156" s="6" t="s">
        <v>17</v>
      </c>
      <c r="E156" s="16">
        <v>761573362</v>
      </c>
      <c r="F156" s="17">
        <v>193662244</v>
      </c>
      <c r="G156" s="18">
        <v>0.25429230283398491</v>
      </c>
      <c r="H156" s="17">
        <v>108243187</v>
      </c>
      <c r="I156" s="18">
        <v>0.14213100457681185</v>
      </c>
      <c r="J156" s="17">
        <v>108243187</v>
      </c>
      <c r="K156" s="18">
        <v>0.14213100457681185</v>
      </c>
    </row>
    <row r="157" spans="1:11" ht="60" x14ac:dyDescent="0.25">
      <c r="A157" s="15" t="s">
        <v>139</v>
      </c>
      <c r="B157" s="13" t="s">
        <v>140</v>
      </c>
      <c r="C157" s="7" t="s">
        <v>16</v>
      </c>
      <c r="D157" s="7"/>
      <c r="E157" s="19">
        <v>2661594822</v>
      </c>
      <c r="F157" s="20">
        <v>1769601498.5</v>
      </c>
      <c r="G157" s="21">
        <v>0.66486509662288484</v>
      </c>
      <c r="H157" s="20">
        <v>1593624750</v>
      </c>
      <c r="I157" s="21">
        <v>0.59874806519292212</v>
      </c>
      <c r="J157" s="20">
        <v>1593624750</v>
      </c>
      <c r="K157" s="21">
        <v>0.59874806519292212</v>
      </c>
    </row>
    <row r="158" spans="1:11" ht="60" x14ac:dyDescent="0.25">
      <c r="A158" s="15" t="s">
        <v>139</v>
      </c>
      <c r="B158" s="4" t="s">
        <v>141</v>
      </c>
      <c r="C158" s="6" t="s">
        <v>16</v>
      </c>
      <c r="D158" s="6" t="s">
        <v>17</v>
      </c>
      <c r="E158" s="16">
        <v>787435062</v>
      </c>
      <c r="F158" s="17">
        <v>0</v>
      </c>
      <c r="G158" s="18">
        <v>0</v>
      </c>
      <c r="H158" s="17">
        <v>0</v>
      </c>
      <c r="I158" s="18">
        <v>0</v>
      </c>
      <c r="J158" s="17">
        <v>0</v>
      </c>
      <c r="K158" s="18">
        <v>0</v>
      </c>
    </row>
    <row r="159" spans="1:11" ht="60" x14ac:dyDescent="0.25">
      <c r="A159" s="15" t="s">
        <v>139</v>
      </c>
      <c r="B159" s="4" t="s">
        <v>142</v>
      </c>
      <c r="C159" s="6" t="s">
        <v>16</v>
      </c>
      <c r="D159" s="6" t="s">
        <v>17</v>
      </c>
      <c r="E159" s="16">
        <v>483988034</v>
      </c>
      <c r="F159" s="17">
        <v>0</v>
      </c>
      <c r="G159" s="18">
        <v>0</v>
      </c>
      <c r="H159" s="17">
        <v>0</v>
      </c>
      <c r="I159" s="18">
        <v>0</v>
      </c>
      <c r="J159" s="17">
        <v>0</v>
      </c>
      <c r="K159" s="18">
        <v>0</v>
      </c>
    </row>
    <row r="160" spans="1:11" ht="60" x14ac:dyDescent="0.25">
      <c r="A160" s="14" t="s">
        <v>108</v>
      </c>
      <c r="B160" s="4" t="s">
        <v>109</v>
      </c>
      <c r="C160" s="6" t="s">
        <v>16</v>
      </c>
      <c r="D160" s="6" t="s">
        <v>82</v>
      </c>
      <c r="E160" s="16">
        <v>657518894</v>
      </c>
      <c r="F160" s="17">
        <v>630568852.35000002</v>
      </c>
      <c r="G160" s="18">
        <v>0.95901252131927328</v>
      </c>
      <c r="H160" s="17">
        <v>19974613.82</v>
      </c>
      <c r="I160" s="18">
        <v>3.0378767822906091E-2</v>
      </c>
      <c r="J160" s="17">
        <v>19745544.109999999</v>
      </c>
      <c r="K160" s="18">
        <v>3.0030382837941686E-2</v>
      </c>
    </row>
    <row r="161" spans="1:11" ht="60" x14ac:dyDescent="0.25">
      <c r="A161" s="15" t="s">
        <v>108</v>
      </c>
      <c r="B161" s="13" t="s">
        <v>109</v>
      </c>
      <c r="C161" s="7" t="s">
        <v>16</v>
      </c>
      <c r="D161" s="6" t="s">
        <v>84</v>
      </c>
      <c r="E161" s="16">
        <v>657518894</v>
      </c>
      <c r="F161" s="17">
        <v>630568852.35000002</v>
      </c>
      <c r="G161" s="18">
        <v>0.95901252131927328</v>
      </c>
      <c r="H161" s="17">
        <v>19974613.82</v>
      </c>
      <c r="I161" s="18">
        <v>3.0378767822906091E-2</v>
      </c>
      <c r="J161" s="17">
        <v>19745544.109999999</v>
      </c>
      <c r="K161" s="18">
        <v>3.0030382837941686E-2</v>
      </c>
    </row>
    <row r="162" spans="1:11" ht="60" x14ac:dyDescent="0.25">
      <c r="A162" s="15" t="s">
        <v>108</v>
      </c>
      <c r="B162" s="13" t="s">
        <v>109</v>
      </c>
      <c r="C162" s="7" t="s">
        <v>16</v>
      </c>
      <c r="D162" s="6" t="s">
        <v>90</v>
      </c>
      <c r="E162" s="16">
        <v>986278341</v>
      </c>
      <c r="F162" s="17">
        <v>945853278.52999997</v>
      </c>
      <c r="G162" s="18">
        <v>0.95901252132434278</v>
      </c>
      <c r="H162" s="17">
        <v>29961919.719999999</v>
      </c>
      <c r="I162" s="18">
        <v>3.0378766798854401E-2</v>
      </c>
      <c r="J162" s="17">
        <v>29618315.16</v>
      </c>
      <c r="K162" s="18">
        <v>3.0030381818959562E-2</v>
      </c>
    </row>
    <row r="163" spans="1:11" ht="60" x14ac:dyDescent="0.25">
      <c r="A163" s="15" t="s">
        <v>108</v>
      </c>
      <c r="B163" s="13" t="s">
        <v>109</v>
      </c>
      <c r="C163" s="7" t="s">
        <v>16</v>
      </c>
      <c r="D163" s="6" t="s">
        <v>97</v>
      </c>
      <c r="E163" s="16">
        <v>657518894</v>
      </c>
      <c r="F163" s="17">
        <v>630568852.35000002</v>
      </c>
      <c r="G163" s="18">
        <v>0.95901252131927328</v>
      </c>
      <c r="H163" s="17">
        <v>19974613.82</v>
      </c>
      <c r="I163" s="18">
        <v>3.0378767822906091E-2</v>
      </c>
      <c r="J163" s="17">
        <v>19745544.109999999</v>
      </c>
      <c r="K163" s="18">
        <v>3.0030382837941686E-2</v>
      </c>
    </row>
    <row r="164" spans="1:11" ht="60" x14ac:dyDescent="0.25">
      <c r="A164" s="15" t="s">
        <v>108</v>
      </c>
      <c r="B164" s="13" t="s">
        <v>109</v>
      </c>
      <c r="C164" s="7" t="s">
        <v>16</v>
      </c>
      <c r="D164" s="6" t="s">
        <v>104</v>
      </c>
      <c r="E164" s="16">
        <v>328759447</v>
      </c>
      <c r="F164" s="17">
        <v>315284426.17000002</v>
      </c>
      <c r="G164" s="18">
        <v>0.95901252130406467</v>
      </c>
      <c r="H164" s="17">
        <v>9987307.9100000001</v>
      </c>
      <c r="I164" s="18">
        <v>3.0378770864643776E-2</v>
      </c>
      <c r="J164" s="17">
        <v>9872772.0500000007</v>
      </c>
      <c r="K164" s="18">
        <v>3.0030382822733001E-2</v>
      </c>
    </row>
    <row r="165" spans="1:11" ht="60" x14ac:dyDescent="0.25">
      <c r="A165" s="15" t="s">
        <v>108</v>
      </c>
      <c r="B165" s="4" t="s">
        <v>110</v>
      </c>
      <c r="C165" s="6" t="s">
        <v>16</v>
      </c>
      <c r="D165" s="6" t="s">
        <v>82</v>
      </c>
      <c r="E165" s="16">
        <v>193667011</v>
      </c>
      <c r="F165" s="17">
        <v>185729088.52000001</v>
      </c>
      <c r="G165" s="18">
        <v>0.9590125213426256</v>
      </c>
      <c r="H165" s="17">
        <v>5883364.2699999996</v>
      </c>
      <c r="I165" s="18">
        <v>3.0378763216415829E-2</v>
      </c>
      <c r="J165" s="17">
        <v>5815894.4199999999</v>
      </c>
      <c r="K165" s="18">
        <v>3.0030382510524728E-2</v>
      </c>
    </row>
    <row r="166" spans="1:11" ht="60" x14ac:dyDescent="0.25">
      <c r="A166" s="15" t="s">
        <v>108</v>
      </c>
      <c r="B166" s="13" t="s">
        <v>110</v>
      </c>
      <c r="C166" s="7" t="s">
        <v>16</v>
      </c>
      <c r="D166" s="7" t="s">
        <v>82</v>
      </c>
      <c r="E166" s="19">
        <v>70667574</v>
      </c>
      <c r="F166" s="20">
        <v>67771088.319999993</v>
      </c>
      <c r="G166" s="21">
        <v>0.95901252135809834</v>
      </c>
      <c r="H166" s="20">
        <v>2146793.79</v>
      </c>
      <c r="I166" s="21">
        <v>3.0378767353751241E-2</v>
      </c>
      <c r="J166" s="20">
        <v>2122173.9700000002</v>
      </c>
      <c r="K166" s="21">
        <v>3.00303781476919E-2</v>
      </c>
    </row>
    <row r="167" spans="1:11" ht="60" x14ac:dyDescent="0.25">
      <c r="A167" s="15" t="s">
        <v>108</v>
      </c>
      <c r="B167" s="13" t="s">
        <v>110</v>
      </c>
      <c r="C167" s="7" t="s">
        <v>16</v>
      </c>
      <c r="D167" s="6" t="s">
        <v>84</v>
      </c>
      <c r="E167" s="16">
        <v>193667011</v>
      </c>
      <c r="F167" s="17">
        <v>185729088.52000001</v>
      </c>
      <c r="G167" s="18">
        <v>0.9590125213426256</v>
      </c>
      <c r="H167" s="17">
        <v>5883364.2699999996</v>
      </c>
      <c r="I167" s="18">
        <v>3.0378763216415829E-2</v>
      </c>
      <c r="J167" s="17">
        <v>5815894.4199999999</v>
      </c>
      <c r="K167" s="18">
        <v>3.0030382510524728E-2</v>
      </c>
    </row>
    <row r="168" spans="1:11" ht="60" x14ac:dyDescent="0.25">
      <c r="A168" s="15" t="s">
        <v>108</v>
      </c>
      <c r="B168" s="13" t="s">
        <v>110</v>
      </c>
      <c r="C168" s="7" t="s">
        <v>16</v>
      </c>
      <c r="D168" s="7" t="s">
        <v>84</v>
      </c>
      <c r="E168" s="19">
        <v>70667574</v>
      </c>
      <c r="F168" s="20">
        <v>67771088.319999993</v>
      </c>
      <c r="G168" s="21">
        <v>0.95901252135809834</v>
      </c>
      <c r="H168" s="20">
        <v>2146793.79</v>
      </c>
      <c r="I168" s="21">
        <v>3.0378767353751241E-2</v>
      </c>
      <c r="J168" s="20">
        <v>2122173.9700000002</v>
      </c>
      <c r="K168" s="21">
        <v>3.00303781476919E-2</v>
      </c>
    </row>
    <row r="169" spans="1:11" ht="60" x14ac:dyDescent="0.25">
      <c r="A169" s="15" t="s">
        <v>108</v>
      </c>
      <c r="B169" s="13" t="s">
        <v>110</v>
      </c>
      <c r="C169" s="7" t="s">
        <v>16</v>
      </c>
      <c r="D169" s="6" t="s">
        <v>90</v>
      </c>
      <c r="E169" s="16">
        <v>290500516</v>
      </c>
      <c r="F169" s="17">
        <v>278593632.27999997</v>
      </c>
      <c r="G169" s="18">
        <v>0.95901252127207914</v>
      </c>
      <c r="H169" s="17">
        <v>8825046.8900000006</v>
      </c>
      <c r="I169" s="18">
        <v>3.0378764938235086E-2</v>
      </c>
      <c r="J169" s="17">
        <v>8723841.6099999994</v>
      </c>
      <c r="K169" s="18">
        <v>3.0030382493365346E-2</v>
      </c>
    </row>
    <row r="170" spans="1:11" ht="60" x14ac:dyDescent="0.25">
      <c r="A170" s="15" t="s">
        <v>108</v>
      </c>
      <c r="B170" s="13" t="s">
        <v>110</v>
      </c>
      <c r="C170" s="7" t="s">
        <v>16</v>
      </c>
      <c r="D170" s="7" t="s">
        <v>90</v>
      </c>
      <c r="E170" s="19">
        <v>106001361</v>
      </c>
      <c r="F170" s="20">
        <v>101656632.48</v>
      </c>
      <c r="G170" s="21">
        <v>0.95901252135809845</v>
      </c>
      <c r="H170" s="20">
        <v>3220190.7</v>
      </c>
      <c r="I170" s="21">
        <v>3.0378767495258859E-2</v>
      </c>
      <c r="J170" s="20">
        <v>3183260.98</v>
      </c>
      <c r="K170" s="21">
        <v>3.0030378383537924E-2</v>
      </c>
    </row>
    <row r="171" spans="1:11" ht="60" x14ac:dyDescent="0.25">
      <c r="A171" s="15" t="s">
        <v>108</v>
      </c>
      <c r="B171" s="13" t="s">
        <v>110</v>
      </c>
      <c r="C171" s="7" t="s">
        <v>16</v>
      </c>
      <c r="D171" s="6" t="s">
        <v>97</v>
      </c>
      <c r="E171" s="16">
        <v>193667011</v>
      </c>
      <c r="F171" s="17">
        <v>185729088.52000001</v>
      </c>
      <c r="G171" s="18">
        <v>0.9590125213426256</v>
      </c>
      <c r="H171" s="17">
        <v>5883364.2699999996</v>
      </c>
      <c r="I171" s="18">
        <v>3.0378763216415829E-2</v>
      </c>
      <c r="J171" s="17">
        <v>5815894.4199999999</v>
      </c>
      <c r="K171" s="18">
        <v>3.0030382510524728E-2</v>
      </c>
    </row>
    <row r="172" spans="1:11" ht="60" x14ac:dyDescent="0.25">
      <c r="A172" s="15" t="s">
        <v>108</v>
      </c>
      <c r="B172" s="13" t="s">
        <v>110</v>
      </c>
      <c r="C172" s="7" t="s">
        <v>16</v>
      </c>
      <c r="D172" s="7" t="s">
        <v>97</v>
      </c>
      <c r="E172" s="19">
        <v>70667574</v>
      </c>
      <c r="F172" s="20">
        <v>67771088.319999993</v>
      </c>
      <c r="G172" s="21">
        <v>0.95901252135809834</v>
      </c>
      <c r="H172" s="20">
        <v>2146793.79</v>
      </c>
      <c r="I172" s="21">
        <v>3.0378767353751241E-2</v>
      </c>
      <c r="J172" s="20">
        <v>2122173.9700000002</v>
      </c>
      <c r="K172" s="21">
        <v>3.00303781476919E-2</v>
      </c>
    </row>
    <row r="173" spans="1:11" ht="60" x14ac:dyDescent="0.25">
      <c r="A173" s="15" t="s">
        <v>108</v>
      </c>
      <c r="B173" s="13" t="s">
        <v>110</v>
      </c>
      <c r="C173" s="7" t="s">
        <v>16</v>
      </c>
      <c r="D173" s="6" t="s">
        <v>104</v>
      </c>
      <c r="E173" s="16">
        <v>96833505</v>
      </c>
      <c r="F173" s="17">
        <v>92864543.790000007</v>
      </c>
      <c r="G173" s="18">
        <v>0.95901252144079685</v>
      </c>
      <c r="H173" s="17">
        <v>2941682.62</v>
      </c>
      <c r="I173" s="18">
        <v>3.037876838187361E-2</v>
      </c>
      <c r="J173" s="17">
        <v>2907947.2</v>
      </c>
      <c r="K173" s="18">
        <v>3.0030382562316629E-2</v>
      </c>
    </row>
    <row r="174" spans="1:11" ht="60" x14ac:dyDescent="0.25">
      <c r="A174" s="15" t="s">
        <v>108</v>
      </c>
      <c r="B174" s="13" t="s">
        <v>110</v>
      </c>
      <c r="C174" s="7" t="s">
        <v>16</v>
      </c>
      <c r="D174" s="7" t="s">
        <v>104</v>
      </c>
      <c r="E174" s="19">
        <v>35333787</v>
      </c>
      <c r="F174" s="20">
        <v>33885544.149999999</v>
      </c>
      <c r="G174" s="21">
        <v>0.95901252107508317</v>
      </c>
      <c r="H174" s="20">
        <v>1073396.8999999999</v>
      </c>
      <c r="I174" s="21">
        <v>3.0378767495258856E-2</v>
      </c>
      <c r="J174" s="20">
        <v>1061087</v>
      </c>
      <c r="K174" s="21">
        <v>3.0030378572214748E-2</v>
      </c>
    </row>
    <row r="175" spans="1:11" ht="60" x14ac:dyDescent="0.25">
      <c r="A175" s="15" t="s">
        <v>108</v>
      </c>
      <c r="B175" s="4" t="s">
        <v>111</v>
      </c>
      <c r="C175" s="6" t="s">
        <v>16</v>
      </c>
      <c r="D175" s="6" t="s">
        <v>82</v>
      </c>
      <c r="E175" s="16">
        <v>794832327</v>
      </c>
      <c r="F175" s="17">
        <v>762254153.94000006</v>
      </c>
      <c r="G175" s="18">
        <v>0.95901252131633552</v>
      </c>
      <c r="H175" s="17">
        <v>24146025.280000001</v>
      </c>
      <c r="I175" s="18">
        <v>3.0378766011111173E-2</v>
      </c>
      <c r="J175" s="17">
        <v>23869118.370000001</v>
      </c>
      <c r="K175" s="18">
        <v>3.0030381955010746E-2</v>
      </c>
    </row>
    <row r="176" spans="1:11" ht="60" x14ac:dyDescent="0.25">
      <c r="A176" s="15" t="s">
        <v>108</v>
      </c>
      <c r="B176" s="13" t="s">
        <v>111</v>
      </c>
      <c r="C176" s="7" t="s">
        <v>16</v>
      </c>
      <c r="D176" s="6" t="s">
        <v>84</v>
      </c>
      <c r="E176" s="16">
        <v>794832327</v>
      </c>
      <c r="F176" s="17">
        <v>762254153.94000006</v>
      </c>
      <c r="G176" s="18">
        <v>0.95901252131633552</v>
      </c>
      <c r="H176" s="17">
        <v>24146025.280000001</v>
      </c>
      <c r="I176" s="18">
        <v>3.0378766011111173E-2</v>
      </c>
      <c r="J176" s="17">
        <v>23869118.370000001</v>
      </c>
      <c r="K176" s="18">
        <v>3.0030381955010746E-2</v>
      </c>
    </row>
    <row r="177" spans="1:11" ht="60" x14ac:dyDescent="0.25">
      <c r="A177" s="15" t="s">
        <v>108</v>
      </c>
      <c r="B177" s="13" t="s">
        <v>111</v>
      </c>
      <c r="C177" s="7" t="s">
        <v>16</v>
      </c>
      <c r="D177" s="6" t="s">
        <v>90</v>
      </c>
      <c r="E177" s="16">
        <v>1192248491</v>
      </c>
      <c r="F177" s="17">
        <v>1143381231.3900001</v>
      </c>
      <c r="G177" s="18">
        <v>0.95901252131674963</v>
      </c>
      <c r="H177" s="17">
        <v>36219038.450000003</v>
      </c>
      <c r="I177" s="18">
        <v>3.0378766442909259E-2</v>
      </c>
      <c r="J177" s="17">
        <v>35803677.07</v>
      </c>
      <c r="K177" s="18">
        <v>3.0030381535622343E-2</v>
      </c>
    </row>
    <row r="178" spans="1:11" ht="60" x14ac:dyDescent="0.25">
      <c r="A178" s="15" t="s">
        <v>108</v>
      </c>
      <c r="B178" s="13" t="s">
        <v>111</v>
      </c>
      <c r="C178" s="7" t="s">
        <v>16</v>
      </c>
      <c r="D178" s="6" t="s">
        <v>97</v>
      </c>
      <c r="E178" s="16">
        <v>794832327</v>
      </c>
      <c r="F178" s="17">
        <v>762254153.94000006</v>
      </c>
      <c r="G178" s="18">
        <v>0.95901252131633552</v>
      </c>
      <c r="H178" s="17">
        <v>24146025.280000001</v>
      </c>
      <c r="I178" s="18">
        <v>3.0378766011111173E-2</v>
      </c>
      <c r="J178" s="17">
        <v>23869118.370000001</v>
      </c>
      <c r="K178" s="18">
        <v>3.0030381955010746E-2</v>
      </c>
    </row>
    <row r="179" spans="1:11" ht="60" x14ac:dyDescent="0.25">
      <c r="A179" s="15" t="s">
        <v>108</v>
      </c>
      <c r="B179" s="13" t="s">
        <v>111</v>
      </c>
      <c r="C179" s="7" t="s">
        <v>16</v>
      </c>
      <c r="D179" s="6" t="s">
        <v>104</v>
      </c>
      <c r="E179" s="16">
        <v>397416164</v>
      </c>
      <c r="F179" s="17">
        <v>381127077.44</v>
      </c>
      <c r="G179" s="18">
        <v>0.95901252129241532</v>
      </c>
      <c r="H179" s="17">
        <v>12073013.16</v>
      </c>
      <c r="I179" s="18">
        <v>3.0378767281342891E-2</v>
      </c>
      <c r="J179" s="17">
        <v>11934558.699999999</v>
      </c>
      <c r="K179" s="18">
        <v>3.0030380696845535E-2</v>
      </c>
    </row>
    <row r="180" spans="1:11" ht="60" x14ac:dyDescent="0.25">
      <c r="A180" s="15" t="s">
        <v>108</v>
      </c>
      <c r="B180" s="4" t="s">
        <v>112</v>
      </c>
      <c r="C180" s="6" t="s">
        <v>16</v>
      </c>
      <c r="D180" s="6" t="s">
        <v>82</v>
      </c>
      <c r="E180" s="16">
        <v>235498153</v>
      </c>
      <c r="F180" s="17">
        <v>225845677.46000001</v>
      </c>
      <c r="G180" s="18">
        <v>0.95901252125743852</v>
      </c>
      <c r="H180" s="17">
        <v>7154143.25</v>
      </c>
      <c r="I180" s="18">
        <v>3.0378765858091464E-2</v>
      </c>
      <c r="J180" s="17">
        <v>7072099.96</v>
      </c>
      <c r="K180" s="18">
        <v>3.0030383975028458E-2</v>
      </c>
    </row>
    <row r="181" spans="1:11" ht="60" x14ac:dyDescent="0.25">
      <c r="A181" s="15" t="s">
        <v>108</v>
      </c>
      <c r="B181" s="13" t="s">
        <v>112</v>
      </c>
      <c r="C181" s="7" t="s">
        <v>16</v>
      </c>
      <c r="D181" s="6" t="s">
        <v>84</v>
      </c>
      <c r="E181" s="16">
        <v>235498153</v>
      </c>
      <c r="F181" s="17">
        <v>225845677.46000001</v>
      </c>
      <c r="G181" s="18">
        <v>0.95901252125743852</v>
      </c>
      <c r="H181" s="17">
        <v>7154143.25</v>
      </c>
      <c r="I181" s="18">
        <v>3.0378765858091464E-2</v>
      </c>
      <c r="J181" s="17">
        <v>7072099.96</v>
      </c>
      <c r="K181" s="18">
        <v>3.0030383975028458E-2</v>
      </c>
    </row>
    <row r="182" spans="1:11" ht="60" x14ac:dyDescent="0.25">
      <c r="A182" s="15" t="s">
        <v>108</v>
      </c>
      <c r="B182" s="13" t="s">
        <v>112</v>
      </c>
      <c r="C182" s="7" t="s">
        <v>16</v>
      </c>
      <c r="D182" s="6" t="s">
        <v>90</v>
      </c>
      <c r="E182" s="16">
        <v>353247230</v>
      </c>
      <c r="F182" s="17">
        <v>338768516.69999999</v>
      </c>
      <c r="G182" s="18">
        <v>0.95901252134376247</v>
      </c>
      <c r="H182" s="17">
        <v>10731214.869999999</v>
      </c>
      <c r="I182" s="18">
        <v>3.0378765800937773E-2</v>
      </c>
      <c r="J182" s="17">
        <v>10608149.449999999</v>
      </c>
      <c r="K182" s="18">
        <v>3.0030382545391792E-2</v>
      </c>
    </row>
    <row r="183" spans="1:11" ht="60" x14ac:dyDescent="0.25">
      <c r="A183" s="15" t="s">
        <v>108</v>
      </c>
      <c r="B183" s="13" t="s">
        <v>112</v>
      </c>
      <c r="C183" s="7" t="s">
        <v>16</v>
      </c>
      <c r="D183" s="6" t="s">
        <v>97</v>
      </c>
      <c r="E183" s="16">
        <v>235498153</v>
      </c>
      <c r="F183" s="17">
        <v>225845677.46000001</v>
      </c>
      <c r="G183" s="18">
        <v>0.95901252125743852</v>
      </c>
      <c r="H183" s="17">
        <v>7154143.25</v>
      </c>
      <c r="I183" s="18">
        <v>3.0378765858091464E-2</v>
      </c>
      <c r="J183" s="17">
        <v>7072099.96</v>
      </c>
      <c r="K183" s="18">
        <v>3.0030383975028458E-2</v>
      </c>
    </row>
    <row r="184" spans="1:11" ht="60" x14ac:dyDescent="0.25">
      <c r="A184" s="15" t="s">
        <v>108</v>
      </c>
      <c r="B184" s="13" t="s">
        <v>112</v>
      </c>
      <c r="C184" s="7" t="s">
        <v>16</v>
      </c>
      <c r="D184" s="6" t="s">
        <v>104</v>
      </c>
      <c r="E184" s="16">
        <v>117749077</v>
      </c>
      <c r="F184" s="17">
        <v>112922839.2</v>
      </c>
      <c r="G184" s="18">
        <v>0.95901252117670532</v>
      </c>
      <c r="H184" s="17">
        <v>3577071.64</v>
      </c>
      <c r="I184" s="18">
        <v>3.0378765856483105E-2</v>
      </c>
      <c r="J184" s="17">
        <v>3536050.49</v>
      </c>
      <c r="K184" s="18">
        <v>3.0030388178754048E-2</v>
      </c>
    </row>
    <row r="185" spans="1:11" ht="60" x14ac:dyDescent="0.25">
      <c r="A185" s="14" t="s">
        <v>143</v>
      </c>
      <c r="B185" s="4" t="s">
        <v>144</v>
      </c>
      <c r="C185" s="6" t="s">
        <v>16</v>
      </c>
      <c r="D185" s="6" t="s">
        <v>44</v>
      </c>
      <c r="E185" s="16">
        <v>446092618</v>
      </c>
      <c r="F185" s="17">
        <v>0</v>
      </c>
      <c r="G185" s="18">
        <v>0</v>
      </c>
      <c r="H185" s="17">
        <v>0</v>
      </c>
      <c r="I185" s="18">
        <v>0</v>
      </c>
      <c r="J185" s="17">
        <v>0</v>
      </c>
      <c r="K185" s="18">
        <v>0</v>
      </c>
    </row>
    <row r="186" spans="1:11" ht="60" x14ac:dyDescent="0.25">
      <c r="A186" s="15" t="s">
        <v>143</v>
      </c>
      <c r="B186" s="13" t="s">
        <v>144</v>
      </c>
      <c r="C186" s="7" t="s">
        <v>16</v>
      </c>
      <c r="D186" s="7" t="s">
        <v>44</v>
      </c>
      <c r="E186" s="19">
        <v>2374434160</v>
      </c>
      <c r="F186" s="20">
        <v>7825618</v>
      </c>
      <c r="G186" s="21">
        <v>3.2957822675529565E-3</v>
      </c>
      <c r="H186" s="20">
        <v>4650373</v>
      </c>
      <c r="I186" s="21">
        <v>1.9585184033908947E-3</v>
      </c>
      <c r="J186" s="20">
        <v>4493960</v>
      </c>
      <c r="K186" s="21">
        <v>1.8926446037989951E-3</v>
      </c>
    </row>
    <row r="187" spans="1:11" ht="60" x14ac:dyDescent="0.25">
      <c r="A187" s="15" t="s">
        <v>143</v>
      </c>
      <c r="B187" s="13" t="s">
        <v>144</v>
      </c>
      <c r="C187" s="7" t="s">
        <v>16</v>
      </c>
      <c r="D187" s="7" t="s">
        <v>44</v>
      </c>
      <c r="E187" s="19">
        <v>186356388</v>
      </c>
      <c r="F187" s="20">
        <v>0</v>
      </c>
      <c r="G187" s="21">
        <v>0</v>
      </c>
      <c r="H187" s="20">
        <v>0</v>
      </c>
      <c r="I187" s="21">
        <v>0</v>
      </c>
      <c r="J187" s="20">
        <v>0</v>
      </c>
      <c r="K187" s="21">
        <v>0</v>
      </c>
    </row>
    <row r="188" spans="1:11" ht="60" x14ac:dyDescent="0.25">
      <c r="A188" s="15" t="s">
        <v>143</v>
      </c>
      <c r="B188" s="13" t="s">
        <v>144</v>
      </c>
      <c r="C188" s="7" t="s">
        <v>16</v>
      </c>
      <c r="D188" s="6" t="s">
        <v>65</v>
      </c>
      <c r="E188" s="16">
        <v>31039763</v>
      </c>
      <c r="F188" s="17">
        <v>0</v>
      </c>
      <c r="G188" s="18">
        <v>0</v>
      </c>
      <c r="H188" s="17">
        <v>0</v>
      </c>
      <c r="I188" s="18">
        <v>0</v>
      </c>
      <c r="J188" s="17">
        <v>0</v>
      </c>
      <c r="K188" s="18">
        <v>0</v>
      </c>
    </row>
    <row r="189" spans="1:11" ht="60" x14ac:dyDescent="0.25">
      <c r="A189" s="15" t="s">
        <v>143</v>
      </c>
      <c r="B189" s="13" t="s">
        <v>144</v>
      </c>
      <c r="C189" s="7" t="s">
        <v>16</v>
      </c>
      <c r="D189" s="7" t="s">
        <v>65</v>
      </c>
      <c r="E189" s="19">
        <v>21231305</v>
      </c>
      <c r="F189" s="20">
        <v>7825618</v>
      </c>
      <c r="G189" s="21">
        <v>0.36858864775387101</v>
      </c>
      <c r="H189" s="20">
        <v>4650373</v>
      </c>
      <c r="I189" s="21">
        <v>0.21903378054245842</v>
      </c>
      <c r="J189" s="20">
        <v>4493960</v>
      </c>
      <c r="K189" s="21">
        <v>0.2116666874692818</v>
      </c>
    </row>
    <row r="190" spans="1:11" ht="60" x14ac:dyDescent="0.25">
      <c r="A190" s="15" t="s">
        <v>143</v>
      </c>
      <c r="B190" s="13" t="s">
        <v>144</v>
      </c>
      <c r="C190" s="7" t="s">
        <v>16</v>
      </c>
      <c r="D190" s="7" t="s">
        <v>65</v>
      </c>
      <c r="E190" s="19">
        <v>186356388</v>
      </c>
      <c r="F190" s="20">
        <v>0</v>
      </c>
      <c r="G190" s="21">
        <v>0</v>
      </c>
      <c r="H190" s="20">
        <v>0</v>
      </c>
      <c r="I190" s="21">
        <v>0</v>
      </c>
      <c r="J190" s="20">
        <v>0</v>
      </c>
      <c r="K190" s="21">
        <v>0</v>
      </c>
    </row>
    <row r="191" spans="1:11" ht="60" x14ac:dyDescent="0.25">
      <c r="A191" s="15" t="s">
        <v>143</v>
      </c>
      <c r="B191" s="13" t="s">
        <v>144</v>
      </c>
      <c r="C191" s="7" t="s">
        <v>16</v>
      </c>
      <c r="D191" s="6" t="s">
        <v>45</v>
      </c>
      <c r="E191" s="16">
        <v>46559644</v>
      </c>
      <c r="F191" s="17">
        <v>0</v>
      </c>
      <c r="G191" s="18">
        <v>0</v>
      </c>
      <c r="H191" s="17">
        <v>0</v>
      </c>
      <c r="I191" s="18">
        <v>0</v>
      </c>
      <c r="J191" s="17">
        <v>0</v>
      </c>
      <c r="K191" s="18">
        <v>0</v>
      </c>
    </row>
    <row r="192" spans="1:11" ht="60" x14ac:dyDescent="0.25">
      <c r="A192" s="15" t="s">
        <v>143</v>
      </c>
      <c r="B192" s="13" t="s">
        <v>144</v>
      </c>
      <c r="C192" s="7" t="s">
        <v>16</v>
      </c>
      <c r="D192" s="7" t="s">
        <v>45</v>
      </c>
      <c r="E192" s="19">
        <v>31846958</v>
      </c>
      <c r="F192" s="20">
        <v>11738427</v>
      </c>
      <c r="G192" s="21">
        <v>0.36858864196699731</v>
      </c>
      <c r="H192" s="20">
        <v>6975559</v>
      </c>
      <c r="I192" s="21">
        <v>0.21903376140352243</v>
      </c>
      <c r="J192" s="20">
        <v>6740939</v>
      </c>
      <c r="K192" s="21">
        <v>0.21166665274592317</v>
      </c>
    </row>
    <row r="193" spans="1:11" ht="60" x14ac:dyDescent="0.25">
      <c r="A193" s="15" t="s">
        <v>143</v>
      </c>
      <c r="B193" s="13" t="s">
        <v>144</v>
      </c>
      <c r="C193" s="7" t="s">
        <v>16</v>
      </c>
      <c r="D193" s="7" t="s">
        <v>45</v>
      </c>
      <c r="E193" s="19">
        <v>279534582</v>
      </c>
      <c r="F193" s="20">
        <v>0</v>
      </c>
      <c r="G193" s="21">
        <v>0</v>
      </c>
      <c r="H193" s="20">
        <v>0</v>
      </c>
      <c r="I193" s="21">
        <v>0</v>
      </c>
      <c r="J193" s="20">
        <v>0</v>
      </c>
      <c r="K193" s="21">
        <v>0</v>
      </c>
    </row>
    <row r="194" spans="1:11" ht="60" x14ac:dyDescent="0.25">
      <c r="A194" s="15" t="s">
        <v>143</v>
      </c>
      <c r="B194" s="13" t="s">
        <v>144</v>
      </c>
      <c r="C194" s="7" t="s">
        <v>16</v>
      </c>
      <c r="D194" s="6" t="s">
        <v>46</v>
      </c>
      <c r="E194" s="16">
        <v>31039763</v>
      </c>
      <c r="F194" s="17">
        <v>0</v>
      </c>
      <c r="G194" s="18">
        <v>0</v>
      </c>
      <c r="H194" s="17">
        <v>0</v>
      </c>
      <c r="I194" s="18">
        <v>0</v>
      </c>
      <c r="J194" s="17">
        <v>0</v>
      </c>
      <c r="K194" s="18">
        <v>0</v>
      </c>
    </row>
    <row r="195" spans="1:11" ht="60" x14ac:dyDescent="0.25">
      <c r="A195" s="15" t="s">
        <v>143</v>
      </c>
      <c r="B195" s="13" t="s">
        <v>144</v>
      </c>
      <c r="C195" s="7" t="s">
        <v>16</v>
      </c>
      <c r="D195" s="7" t="s">
        <v>46</v>
      </c>
      <c r="E195" s="19">
        <v>21231305</v>
      </c>
      <c r="F195" s="20">
        <v>7825618</v>
      </c>
      <c r="G195" s="21">
        <v>0.36858864775387101</v>
      </c>
      <c r="H195" s="20">
        <v>4650373</v>
      </c>
      <c r="I195" s="21">
        <v>0.21903378054245842</v>
      </c>
      <c r="J195" s="20">
        <v>4493960</v>
      </c>
      <c r="K195" s="21">
        <v>0.2116666874692818</v>
      </c>
    </row>
    <row r="196" spans="1:11" ht="60" x14ac:dyDescent="0.25">
      <c r="A196" s="15" t="s">
        <v>143</v>
      </c>
      <c r="B196" s="13" t="s">
        <v>144</v>
      </c>
      <c r="C196" s="7" t="s">
        <v>16</v>
      </c>
      <c r="D196" s="7" t="s">
        <v>46</v>
      </c>
      <c r="E196" s="19">
        <v>186356388</v>
      </c>
      <c r="F196" s="20">
        <v>0</v>
      </c>
      <c r="G196" s="21">
        <v>0</v>
      </c>
      <c r="H196" s="20">
        <v>0</v>
      </c>
      <c r="I196" s="21">
        <v>0</v>
      </c>
      <c r="J196" s="20">
        <v>0</v>
      </c>
      <c r="K196" s="21">
        <v>0</v>
      </c>
    </row>
    <row r="197" spans="1:11" ht="60" x14ac:dyDescent="0.25">
      <c r="A197" s="15" t="s">
        <v>143</v>
      </c>
      <c r="B197" s="13" t="s">
        <v>144</v>
      </c>
      <c r="C197" s="7" t="s">
        <v>16</v>
      </c>
      <c r="D197" s="6" t="s">
        <v>86</v>
      </c>
      <c r="E197" s="16">
        <v>31039763</v>
      </c>
      <c r="F197" s="17">
        <v>0</v>
      </c>
      <c r="G197" s="18">
        <v>0</v>
      </c>
      <c r="H197" s="17">
        <v>0</v>
      </c>
      <c r="I197" s="18">
        <v>0</v>
      </c>
      <c r="J197" s="17">
        <v>0</v>
      </c>
      <c r="K197" s="18">
        <v>0</v>
      </c>
    </row>
    <row r="198" spans="1:11" ht="60" x14ac:dyDescent="0.25">
      <c r="A198" s="15" t="s">
        <v>143</v>
      </c>
      <c r="B198" s="13" t="s">
        <v>144</v>
      </c>
      <c r="C198" s="7" t="s">
        <v>16</v>
      </c>
      <c r="D198" s="7" t="s">
        <v>86</v>
      </c>
      <c r="E198" s="19">
        <v>21231305</v>
      </c>
      <c r="F198" s="20">
        <v>7825618</v>
      </c>
      <c r="G198" s="21">
        <v>0.36858864775387101</v>
      </c>
      <c r="H198" s="20">
        <v>4650373</v>
      </c>
      <c r="I198" s="21">
        <v>0.21903378054245842</v>
      </c>
      <c r="J198" s="20">
        <v>4493960</v>
      </c>
      <c r="K198" s="21">
        <v>0.2116666874692818</v>
      </c>
    </row>
    <row r="199" spans="1:11" ht="60" x14ac:dyDescent="0.25">
      <c r="A199" s="15" t="s">
        <v>143</v>
      </c>
      <c r="B199" s="13" t="s">
        <v>144</v>
      </c>
      <c r="C199" s="7" t="s">
        <v>16</v>
      </c>
      <c r="D199" s="7" t="s">
        <v>86</v>
      </c>
      <c r="E199" s="19">
        <v>186356388</v>
      </c>
      <c r="F199" s="20">
        <v>0</v>
      </c>
      <c r="G199" s="21">
        <v>0</v>
      </c>
      <c r="H199" s="20">
        <v>0</v>
      </c>
      <c r="I199" s="21">
        <v>0</v>
      </c>
      <c r="J199" s="20">
        <v>0</v>
      </c>
      <c r="K199" s="21">
        <v>0</v>
      </c>
    </row>
    <row r="200" spans="1:11" ht="60" x14ac:dyDescent="0.25">
      <c r="A200" s="15" t="s">
        <v>143</v>
      </c>
      <c r="B200" s="13" t="s">
        <v>144</v>
      </c>
      <c r="C200" s="7" t="s">
        <v>16</v>
      </c>
      <c r="D200" s="6" t="s">
        <v>48</v>
      </c>
      <c r="E200" s="16">
        <v>77599407</v>
      </c>
      <c r="F200" s="17">
        <v>0</v>
      </c>
      <c r="G200" s="18">
        <v>0</v>
      </c>
      <c r="H200" s="17">
        <v>0</v>
      </c>
      <c r="I200" s="18">
        <v>0</v>
      </c>
      <c r="J200" s="17">
        <v>0</v>
      </c>
      <c r="K200" s="18">
        <v>0</v>
      </c>
    </row>
    <row r="201" spans="1:11" ht="60" x14ac:dyDescent="0.25">
      <c r="A201" s="15" t="s">
        <v>143</v>
      </c>
      <c r="B201" s="13" t="s">
        <v>144</v>
      </c>
      <c r="C201" s="7" t="s">
        <v>16</v>
      </c>
      <c r="D201" s="7" t="s">
        <v>48</v>
      </c>
      <c r="E201" s="19">
        <v>53078263</v>
      </c>
      <c r="F201" s="20">
        <v>19564047</v>
      </c>
      <c r="G201" s="21">
        <v>0.36858868196195493</v>
      </c>
      <c r="H201" s="20">
        <v>11625932</v>
      </c>
      <c r="I201" s="21">
        <v>0.21903376905909674</v>
      </c>
      <c r="J201" s="20">
        <v>11234899</v>
      </c>
      <c r="K201" s="21">
        <v>0.21166666663526648</v>
      </c>
    </row>
    <row r="202" spans="1:11" ht="60" x14ac:dyDescent="0.25">
      <c r="A202" s="15" t="s">
        <v>143</v>
      </c>
      <c r="B202" s="13" t="s">
        <v>144</v>
      </c>
      <c r="C202" s="7" t="s">
        <v>16</v>
      </c>
      <c r="D202" s="7" t="s">
        <v>48</v>
      </c>
      <c r="E202" s="19">
        <v>465890970</v>
      </c>
      <c r="F202" s="20">
        <v>0</v>
      </c>
      <c r="G202" s="21">
        <v>0</v>
      </c>
      <c r="H202" s="20">
        <v>0</v>
      </c>
      <c r="I202" s="21">
        <v>0</v>
      </c>
      <c r="J202" s="20">
        <v>0</v>
      </c>
      <c r="K202" s="21">
        <v>0</v>
      </c>
    </row>
    <row r="203" spans="1:11" ht="60" x14ac:dyDescent="0.25">
      <c r="A203" s="15" t="s">
        <v>143</v>
      </c>
      <c r="B203" s="13" t="s">
        <v>144</v>
      </c>
      <c r="C203" s="7" t="s">
        <v>16</v>
      </c>
      <c r="D203" s="6" t="s">
        <v>50</v>
      </c>
      <c r="E203" s="16">
        <v>266763125</v>
      </c>
      <c r="F203" s="17">
        <v>0</v>
      </c>
      <c r="G203" s="18">
        <v>0</v>
      </c>
      <c r="H203" s="17">
        <v>0</v>
      </c>
      <c r="I203" s="18">
        <v>0</v>
      </c>
      <c r="J203" s="17">
        <v>0</v>
      </c>
      <c r="K203" s="18">
        <v>0</v>
      </c>
    </row>
    <row r="204" spans="1:11" ht="60" x14ac:dyDescent="0.25">
      <c r="A204" s="15" t="s">
        <v>143</v>
      </c>
      <c r="B204" s="13" t="s">
        <v>144</v>
      </c>
      <c r="C204" s="7" t="s">
        <v>16</v>
      </c>
      <c r="D204" s="7" t="s">
        <v>50</v>
      </c>
      <c r="E204" s="19">
        <v>1202946211</v>
      </c>
      <c r="F204" s="20">
        <v>15651237</v>
      </c>
      <c r="G204" s="21">
        <v>1.3010753811668142E-2</v>
      </c>
      <c r="H204" s="20">
        <v>9300747</v>
      </c>
      <c r="I204" s="21">
        <v>7.7316399644073528E-3</v>
      </c>
      <c r="J204" s="20">
        <v>8987919</v>
      </c>
      <c r="K204" s="21">
        <v>7.4715884366337642E-3</v>
      </c>
    </row>
    <row r="205" spans="1:11" ht="60" x14ac:dyDescent="0.25">
      <c r="A205" s="15" t="s">
        <v>143</v>
      </c>
      <c r="B205" s="13" t="s">
        <v>144</v>
      </c>
      <c r="C205" s="7" t="s">
        <v>16</v>
      </c>
      <c r="D205" s="7" t="s">
        <v>50</v>
      </c>
      <c r="E205" s="19">
        <v>372712776</v>
      </c>
      <c r="F205" s="20">
        <v>0</v>
      </c>
      <c r="G205" s="21">
        <v>0</v>
      </c>
      <c r="H205" s="20">
        <v>0</v>
      </c>
      <c r="I205" s="21">
        <v>0</v>
      </c>
      <c r="J205" s="20">
        <v>0</v>
      </c>
      <c r="K205" s="21">
        <v>0</v>
      </c>
    </row>
    <row r="206" spans="1:11" ht="60" x14ac:dyDescent="0.25">
      <c r="A206" s="15" t="s">
        <v>143</v>
      </c>
      <c r="B206" s="13" t="s">
        <v>144</v>
      </c>
      <c r="C206" s="7" t="s">
        <v>16</v>
      </c>
      <c r="D206" s="6" t="s">
        <v>51</v>
      </c>
      <c r="E206" s="16">
        <v>405493120</v>
      </c>
      <c r="F206" s="17">
        <v>0</v>
      </c>
      <c r="G206" s="18">
        <v>0</v>
      </c>
      <c r="H206" s="17">
        <v>0</v>
      </c>
      <c r="I206" s="18">
        <v>0</v>
      </c>
      <c r="J206" s="17">
        <v>0</v>
      </c>
      <c r="K206" s="18">
        <v>0</v>
      </c>
    </row>
    <row r="207" spans="1:11" ht="60" x14ac:dyDescent="0.25">
      <c r="A207" s="15" t="s">
        <v>143</v>
      </c>
      <c r="B207" s="13" t="s">
        <v>144</v>
      </c>
      <c r="C207" s="7" t="s">
        <v>16</v>
      </c>
      <c r="D207" s="7" t="s">
        <v>51</v>
      </c>
      <c r="E207" s="19">
        <v>1989496206</v>
      </c>
      <c r="F207" s="20">
        <v>15651237</v>
      </c>
      <c r="G207" s="21">
        <v>7.8669348314404381E-3</v>
      </c>
      <c r="H207" s="20">
        <v>9300747</v>
      </c>
      <c r="I207" s="21">
        <v>4.6749257284082503E-3</v>
      </c>
      <c r="J207" s="20">
        <v>8987919</v>
      </c>
      <c r="K207" s="21">
        <v>4.5176859211361574E-3</v>
      </c>
    </row>
    <row r="208" spans="1:11" ht="60" x14ac:dyDescent="0.25">
      <c r="A208" s="15" t="s">
        <v>143</v>
      </c>
      <c r="B208" s="13" t="s">
        <v>144</v>
      </c>
      <c r="C208" s="7" t="s">
        <v>16</v>
      </c>
      <c r="D208" s="7" t="s">
        <v>51</v>
      </c>
      <c r="E208" s="19">
        <v>372712776</v>
      </c>
      <c r="F208" s="20">
        <v>0</v>
      </c>
      <c r="G208" s="21">
        <v>0</v>
      </c>
      <c r="H208" s="20">
        <v>0</v>
      </c>
      <c r="I208" s="21">
        <v>0</v>
      </c>
      <c r="J208" s="20">
        <v>0</v>
      </c>
      <c r="K208" s="21">
        <v>0</v>
      </c>
    </row>
    <row r="209" spans="1:11" ht="60" x14ac:dyDescent="0.25">
      <c r="A209" s="15" t="s">
        <v>143</v>
      </c>
      <c r="B209" s="13" t="s">
        <v>144</v>
      </c>
      <c r="C209" s="7" t="s">
        <v>16</v>
      </c>
      <c r="D209" s="6" t="s">
        <v>101</v>
      </c>
      <c r="E209" s="16">
        <v>31039763</v>
      </c>
      <c r="F209" s="17">
        <v>0</v>
      </c>
      <c r="G209" s="18">
        <v>0</v>
      </c>
      <c r="H209" s="17">
        <v>0</v>
      </c>
      <c r="I209" s="18">
        <v>0</v>
      </c>
      <c r="J209" s="17">
        <v>0</v>
      </c>
      <c r="K209" s="18">
        <v>0</v>
      </c>
    </row>
    <row r="210" spans="1:11" ht="60" x14ac:dyDescent="0.25">
      <c r="A210" s="15" t="s">
        <v>143</v>
      </c>
      <c r="B210" s="13" t="s">
        <v>144</v>
      </c>
      <c r="C210" s="7" t="s">
        <v>16</v>
      </c>
      <c r="D210" s="7" t="s">
        <v>101</v>
      </c>
      <c r="E210" s="19">
        <v>21231305</v>
      </c>
      <c r="F210" s="20">
        <v>7825618</v>
      </c>
      <c r="G210" s="21">
        <v>0.36858864775387101</v>
      </c>
      <c r="H210" s="20">
        <v>4650373</v>
      </c>
      <c r="I210" s="21">
        <v>0.21903378054245842</v>
      </c>
      <c r="J210" s="20">
        <v>4493960</v>
      </c>
      <c r="K210" s="21">
        <v>0.2116666874692818</v>
      </c>
    </row>
    <row r="211" spans="1:11" ht="60" x14ac:dyDescent="0.25">
      <c r="A211" s="15" t="s">
        <v>143</v>
      </c>
      <c r="B211" s="13" t="s">
        <v>144</v>
      </c>
      <c r="C211" s="7" t="s">
        <v>16</v>
      </c>
      <c r="D211" s="7" t="s">
        <v>101</v>
      </c>
      <c r="E211" s="19">
        <v>186356388</v>
      </c>
      <c r="F211" s="20">
        <v>0</v>
      </c>
      <c r="G211" s="21">
        <v>0</v>
      </c>
      <c r="H211" s="20">
        <v>0</v>
      </c>
      <c r="I211" s="21">
        <v>0</v>
      </c>
      <c r="J211" s="20">
        <v>0</v>
      </c>
      <c r="K211" s="21">
        <v>0</v>
      </c>
    </row>
    <row r="212" spans="1:11" ht="60" x14ac:dyDescent="0.25">
      <c r="A212" s="15" t="s">
        <v>143</v>
      </c>
      <c r="B212" s="4" t="s">
        <v>145</v>
      </c>
      <c r="C212" s="6" t="s">
        <v>16</v>
      </c>
      <c r="D212" s="6" t="s">
        <v>44</v>
      </c>
      <c r="E212" s="16">
        <v>373377838</v>
      </c>
      <c r="F212" s="17">
        <v>0</v>
      </c>
      <c r="G212" s="18">
        <v>0</v>
      </c>
      <c r="H212" s="17">
        <v>0</v>
      </c>
      <c r="I212" s="18">
        <v>0</v>
      </c>
      <c r="J212" s="17">
        <v>0</v>
      </c>
      <c r="K212" s="18">
        <v>0</v>
      </c>
    </row>
    <row r="213" spans="1:11" ht="60" x14ac:dyDescent="0.25">
      <c r="A213" s="15" t="s">
        <v>143</v>
      </c>
      <c r="B213" s="13" t="s">
        <v>145</v>
      </c>
      <c r="C213" s="7" t="s">
        <v>16</v>
      </c>
      <c r="D213" s="6" t="s">
        <v>65</v>
      </c>
      <c r="E213" s="16">
        <v>31761710</v>
      </c>
      <c r="F213" s="17">
        <v>0</v>
      </c>
      <c r="G213" s="18">
        <v>0</v>
      </c>
      <c r="H213" s="17">
        <v>0</v>
      </c>
      <c r="I213" s="18">
        <v>0</v>
      </c>
      <c r="J213" s="17">
        <v>0</v>
      </c>
      <c r="K213" s="18">
        <v>0</v>
      </c>
    </row>
    <row r="214" spans="1:11" ht="60" x14ac:dyDescent="0.25">
      <c r="A214" s="15" t="s">
        <v>143</v>
      </c>
      <c r="B214" s="13" t="s">
        <v>145</v>
      </c>
      <c r="C214" s="7" t="s">
        <v>16</v>
      </c>
      <c r="D214" s="6" t="s">
        <v>45</v>
      </c>
      <c r="E214" s="16">
        <v>47642565</v>
      </c>
      <c r="F214" s="17">
        <v>0</v>
      </c>
      <c r="G214" s="18">
        <v>0</v>
      </c>
      <c r="H214" s="17">
        <v>0</v>
      </c>
      <c r="I214" s="18">
        <v>0</v>
      </c>
      <c r="J214" s="17">
        <v>0</v>
      </c>
      <c r="K214" s="18">
        <v>0</v>
      </c>
    </row>
    <row r="215" spans="1:11" ht="60" x14ac:dyDescent="0.25">
      <c r="A215" s="15" t="s">
        <v>143</v>
      </c>
      <c r="B215" s="13" t="s">
        <v>145</v>
      </c>
      <c r="C215" s="7" t="s">
        <v>16</v>
      </c>
      <c r="D215" s="6" t="s">
        <v>46</v>
      </c>
      <c r="E215" s="16">
        <v>31761710</v>
      </c>
      <c r="F215" s="17">
        <v>0</v>
      </c>
      <c r="G215" s="18">
        <v>0</v>
      </c>
      <c r="H215" s="17">
        <v>0</v>
      </c>
      <c r="I215" s="18">
        <v>0</v>
      </c>
      <c r="J215" s="17">
        <v>0</v>
      </c>
      <c r="K215" s="18">
        <v>0</v>
      </c>
    </row>
    <row r="216" spans="1:11" ht="60" x14ac:dyDescent="0.25">
      <c r="A216" s="15" t="s">
        <v>143</v>
      </c>
      <c r="B216" s="13" t="s">
        <v>145</v>
      </c>
      <c r="C216" s="7" t="s">
        <v>16</v>
      </c>
      <c r="D216" s="6" t="s">
        <v>86</v>
      </c>
      <c r="E216" s="16">
        <v>31761710</v>
      </c>
      <c r="F216" s="17">
        <v>0</v>
      </c>
      <c r="G216" s="18">
        <v>0</v>
      </c>
      <c r="H216" s="17">
        <v>0</v>
      </c>
      <c r="I216" s="18">
        <v>0</v>
      </c>
      <c r="J216" s="17">
        <v>0</v>
      </c>
      <c r="K216" s="18">
        <v>0</v>
      </c>
    </row>
    <row r="217" spans="1:11" ht="60" x14ac:dyDescent="0.25">
      <c r="A217" s="15" t="s">
        <v>143</v>
      </c>
      <c r="B217" s="13" t="s">
        <v>145</v>
      </c>
      <c r="C217" s="7" t="s">
        <v>16</v>
      </c>
      <c r="D217" s="6" t="s">
        <v>48</v>
      </c>
      <c r="E217" s="16">
        <v>79404275</v>
      </c>
      <c r="F217" s="17">
        <v>0</v>
      </c>
      <c r="G217" s="18">
        <v>0</v>
      </c>
      <c r="H217" s="17">
        <v>0</v>
      </c>
      <c r="I217" s="18">
        <v>0</v>
      </c>
      <c r="J217" s="17">
        <v>0</v>
      </c>
      <c r="K217" s="18">
        <v>0</v>
      </c>
    </row>
    <row r="218" spans="1:11" ht="60" x14ac:dyDescent="0.25">
      <c r="A218" s="15" t="s">
        <v>143</v>
      </c>
      <c r="B218" s="13" t="s">
        <v>145</v>
      </c>
      <c r="C218" s="7" t="s">
        <v>16</v>
      </c>
      <c r="D218" s="6" t="s">
        <v>50</v>
      </c>
      <c r="E218" s="16">
        <v>231991648</v>
      </c>
      <c r="F218" s="17">
        <v>0</v>
      </c>
      <c r="G218" s="18">
        <v>0</v>
      </c>
      <c r="H218" s="17">
        <v>0</v>
      </c>
      <c r="I218" s="18">
        <v>0</v>
      </c>
      <c r="J218" s="17">
        <v>0</v>
      </c>
      <c r="K218" s="18">
        <v>0</v>
      </c>
    </row>
    <row r="219" spans="1:11" ht="60" x14ac:dyDescent="0.25">
      <c r="A219" s="15" t="s">
        <v>143</v>
      </c>
      <c r="B219" s="13" t="s">
        <v>145</v>
      </c>
      <c r="C219" s="7" t="s">
        <v>16</v>
      </c>
      <c r="D219" s="6" t="s">
        <v>51</v>
      </c>
      <c r="E219" s="16">
        <v>346175668</v>
      </c>
      <c r="F219" s="17">
        <v>0</v>
      </c>
      <c r="G219" s="18">
        <v>0</v>
      </c>
      <c r="H219" s="17">
        <v>0</v>
      </c>
      <c r="I219" s="18">
        <v>0</v>
      </c>
      <c r="J219" s="17">
        <v>0</v>
      </c>
      <c r="K219" s="18">
        <v>0</v>
      </c>
    </row>
    <row r="220" spans="1:11" ht="60" x14ac:dyDescent="0.25">
      <c r="A220" s="15" t="s">
        <v>143</v>
      </c>
      <c r="B220" s="13" t="s">
        <v>145</v>
      </c>
      <c r="C220" s="7" t="s">
        <v>16</v>
      </c>
      <c r="D220" s="6" t="s">
        <v>101</v>
      </c>
      <c r="E220" s="16">
        <v>31761710</v>
      </c>
      <c r="F220" s="17">
        <v>0</v>
      </c>
      <c r="G220" s="18">
        <v>0</v>
      </c>
      <c r="H220" s="17">
        <v>0</v>
      </c>
      <c r="I220" s="18">
        <v>0</v>
      </c>
      <c r="J220" s="17">
        <v>0</v>
      </c>
      <c r="K220" s="18">
        <v>0</v>
      </c>
    </row>
    <row r="221" spans="1:11" ht="60" x14ac:dyDescent="0.25">
      <c r="A221" s="15" t="s">
        <v>143</v>
      </c>
      <c r="B221" s="4" t="s">
        <v>146</v>
      </c>
      <c r="C221" s="6" t="s">
        <v>16</v>
      </c>
      <c r="D221" s="6" t="s">
        <v>44</v>
      </c>
      <c r="E221" s="16">
        <v>157082887</v>
      </c>
      <c r="F221" s="17">
        <v>0</v>
      </c>
      <c r="G221" s="18">
        <v>0</v>
      </c>
      <c r="H221" s="17">
        <v>0</v>
      </c>
      <c r="I221" s="18">
        <v>0</v>
      </c>
      <c r="J221" s="17">
        <v>0</v>
      </c>
      <c r="K221" s="18">
        <v>0</v>
      </c>
    </row>
    <row r="222" spans="1:11" ht="60" x14ac:dyDescent="0.25">
      <c r="A222" s="15" t="s">
        <v>143</v>
      </c>
      <c r="B222" s="13" t="s">
        <v>146</v>
      </c>
      <c r="C222" s="7" t="s">
        <v>16</v>
      </c>
      <c r="D222" s="6" t="s">
        <v>65</v>
      </c>
      <c r="E222" s="16">
        <v>157082887</v>
      </c>
      <c r="F222" s="17">
        <v>0</v>
      </c>
      <c r="G222" s="18">
        <v>0</v>
      </c>
      <c r="H222" s="17">
        <v>0</v>
      </c>
      <c r="I222" s="18">
        <v>0</v>
      </c>
      <c r="J222" s="17">
        <v>0</v>
      </c>
      <c r="K222" s="18">
        <v>0</v>
      </c>
    </row>
    <row r="223" spans="1:11" ht="60" x14ac:dyDescent="0.25">
      <c r="A223" s="15" t="s">
        <v>143</v>
      </c>
      <c r="B223" s="13" t="s">
        <v>146</v>
      </c>
      <c r="C223" s="7" t="s">
        <v>16</v>
      </c>
      <c r="D223" s="6" t="s">
        <v>45</v>
      </c>
      <c r="E223" s="16">
        <v>235624331</v>
      </c>
      <c r="F223" s="17">
        <v>0</v>
      </c>
      <c r="G223" s="18">
        <v>0</v>
      </c>
      <c r="H223" s="17">
        <v>0</v>
      </c>
      <c r="I223" s="18">
        <v>0</v>
      </c>
      <c r="J223" s="17">
        <v>0</v>
      </c>
      <c r="K223" s="18">
        <v>0</v>
      </c>
    </row>
    <row r="224" spans="1:11" ht="60" x14ac:dyDescent="0.25">
      <c r="A224" s="15" t="s">
        <v>143</v>
      </c>
      <c r="B224" s="13" t="s">
        <v>146</v>
      </c>
      <c r="C224" s="7" t="s">
        <v>16</v>
      </c>
      <c r="D224" s="6" t="s">
        <v>46</v>
      </c>
      <c r="E224" s="16">
        <v>157082887</v>
      </c>
      <c r="F224" s="17">
        <v>0</v>
      </c>
      <c r="G224" s="18">
        <v>0</v>
      </c>
      <c r="H224" s="17">
        <v>0</v>
      </c>
      <c r="I224" s="18">
        <v>0</v>
      </c>
      <c r="J224" s="17">
        <v>0</v>
      </c>
      <c r="K224" s="18">
        <v>0</v>
      </c>
    </row>
    <row r="225" spans="1:11" ht="60" x14ac:dyDescent="0.25">
      <c r="A225" s="15" t="s">
        <v>143</v>
      </c>
      <c r="B225" s="13" t="s">
        <v>146</v>
      </c>
      <c r="C225" s="7" t="s">
        <v>16</v>
      </c>
      <c r="D225" s="6" t="s">
        <v>86</v>
      </c>
      <c r="E225" s="16">
        <v>157082887</v>
      </c>
      <c r="F225" s="17">
        <v>0</v>
      </c>
      <c r="G225" s="18">
        <v>0</v>
      </c>
      <c r="H225" s="17">
        <v>0</v>
      </c>
      <c r="I225" s="18">
        <v>0</v>
      </c>
      <c r="J225" s="17">
        <v>0</v>
      </c>
      <c r="K225" s="18">
        <v>0</v>
      </c>
    </row>
    <row r="226" spans="1:11" ht="60" x14ac:dyDescent="0.25">
      <c r="A226" s="15" t="s">
        <v>143</v>
      </c>
      <c r="B226" s="13" t="s">
        <v>146</v>
      </c>
      <c r="C226" s="7" t="s">
        <v>16</v>
      </c>
      <c r="D226" s="6" t="s">
        <v>48</v>
      </c>
      <c r="E226" s="16">
        <v>392707218</v>
      </c>
      <c r="F226" s="17">
        <v>0</v>
      </c>
      <c r="G226" s="18">
        <v>0</v>
      </c>
      <c r="H226" s="17">
        <v>0</v>
      </c>
      <c r="I226" s="18">
        <v>0</v>
      </c>
      <c r="J226" s="17">
        <v>0</v>
      </c>
      <c r="K226" s="18">
        <v>0</v>
      </c>
    </row>
    <row r="227" spans="1:11" ht="60" x14ac:dyDescent="0.25">
      <c r="A227" s="15" t="s">
        <v>143</v>
      </c>
      <c r="B227" s="13" t="s">
        <v>146</v>
      </c>
      <c r="C227" s="7" t="s">
        <v>16</v>
      </c>
      <c r="D227" s="6" t="s">
        <v>50</v>
      </c>
      <c r="E227" s="16">
        <v>314165774</v>
      </c>
      <c r="F227" s="17">
        <v>0</v>
      </c>
      <c r="G227" s="18">
        <v>0</v>
      </c>
      <c r="H227" s="17">
        <v>0</v>
      </c>
      <c r="I227" s="18">
        <v>0</v>
      </c>
      <c r="J227" s="17">
        <v>0</v>
      </c>
      <c r="K227" s="18">
        <v>0</v>
      </c>
    </row>
    <row r="228" spans="1:11" ht="60" x14ac:dyDescent="0.25">
      <c r="A228" s="15" t="s">
        <v>143</v>
      </c>
      <c r="B228" s="13" t="s">
        <v>146</v>
      </c>
      <c r="C228" s="7" t="s">
        <v>16</v>
      </c>
      <c r="D228" s="6" t="s">
        <v>51</v>
      </c>
      <c r="E228" s="16">
        <v>314165774</v>
      </c>
      <c r="F228" s="17">
        <v>0</v>
      </c>
      <c r="G228" s="18">
        <v>0</v>
      </c>
      <c r="H228" s="17">
        <v>0</v>
      </c>
      <c r="I228" s="18">
        <v>0</v>
      </c>
      <c r="J228" s="17">
        <v>0</v>
      </c>
      <c r="K228" s="18">
        <v>0</v>
      </c>
    </row>
    <row r="229" spans="1:11" ht="60" x14ac:dyDescent="0.25">
      <c r="A229" s="15" t="s">
        <v>143</v>
      </c>
      <c r="B229" s="13" t="s">
        <v>146</v>
      </c>
      <c r="C229" s="7" t="s">
        <v>16</v>
      </c>
      <c r="D229" s="6" t="s">
        <v>101</v>
      </c>
      <c r="E229" s="16">
        <v>157082887</v>
      </c>
      <c r="F229" s="17">
        <v>0</v>
      </c>
      <c r="G229" s="18">
        <v>0</v>
      </c>
      <c r="H229" s="17">
        <v>0</v>
      </c>
      <c r="I229" s="18">
        <v>0</v>
      </c>
      <c r="J229" s="17">
        <v>0</v>
      </c>
      <c r="K229" s="18">
        <v>0</v>
      </c>
    </row>
    <row r="230" spans="1:11" ht="60" x14ac:dyDescent="0.25">
      <c r="A230" s="15" t="s">
        <v>143</v>
      </c>
      <c r="B230" s="4" t="s">
        <v>147</v>
      </c>
      <c r="C230" s="6" t="s">
        <v>16</v>
      </c>
      <c r="D230" s="6" t="s">
        <v>44</v>
      </c>
      <c r="E230" s="16">
        <v>550126381</v>
      </c>
      <c r="F230" s="17">
        <v>0</v>
      </c>
      <c r="G230" s="18">
        <v>0</v>
      </c>
      <c r="H230" s="17">
        <v>0</v>
      </c>
      <c r="I230" s="18">
        <v>0</v>
      </c>
      <c r="J230" s="17">
        <v>0</v>
      </c>
      <c r="K230" s="18">
        <v>0</v>
      </c>
    </row>
    <row r="231" spans="1:11" ht="60" x14ac:dyDescent="0.25">
      <c r="A231" s="15" t="s">
        <v>143</v>
      </c>
      <c r="B231" s="13" t="s">
        <v>147</v>
      </c>
      <c r="C231" s="7" t="s">
        <v>16</v>
      </c>
      <c r="D231" s="6" t="s">
        <v>65</v>
      </c>
      <c r="E231" s="16">
        <v>23591253</v>
      </c>
      <c r="F231" s="17">
        <v>0</v>
      </c>
      <c r="G231" s="18">
        <v>0</v>
      </c>
      <c r="H231" s="17">
        <v>0</v>
      </c>
      <c r="I231" s="18">
        <v>0</v>
      </c>
      <c r="J231" s="17">
        <v>0</v>
      </c>
      <c r="K231" s="18">
        <v>0</v>
      </c>
    </row>
    <row r="232" spans="1:11" ht="60" x14ac:dyDescent="0.25">
      <c r="A232" s="15" t="s">
        <v>143</v>
      </c>
      <c r="B232" s="13" t="s">
        <v>147</v>
      </c>
      <c r="C232" s="7" t="s">
        <v>16</v>
      </c>
      <c r="D232" s="6" t="s">
        <v>45</v>
      </c>
      <c r="E232" s="16">
        <v>35386879</v>
      </c>
      <c r="F232" s="17">
        <v>0</v>
      </c>
      <c r="G232" s="18">
        <v>0</v>
      </c>
      <c r="H232" s="17">
        <v>0</v>
      </c>
      <c r="I232" s="18">
        <v>0</v>
      </c>
      <c r="J232" s="17">
        <v>0</v>
      </c>
      <c r="K232" s="18">
        <v>0</v>
      </c>
    </row>
    <row r="233" spans="1:11" ht="60" x14ac:dyDescent="0.25">
      <c r="A233" s="15" t="s">
        <v>143</v>
      </c>
      <c r="B233" s="13" t="s">
        <v>147</v>
      </c>
      <c r="C233" s="7" t="s">
        <v>16</v>
      </c>
      <c r="D233" s="6" t="s">
        <v>46</v>
      </c>
      <c r="E233" s="16">
        <v>23591253</v>
      </c>
      <c r="F233" s="17">
        <v>0</v>
      </c>
      <c r="G233" s="18">
        <v>0</v>
      </c>
      <c r="H233" s="17">
        <v>0</v>
      </c>
      <c r="I233" s="18">
        <v>0</v>
      </c>
      <c r="J233" s="17">
        <v>0</v>
      </c>
      <c r="K233" s="18">
        <v>0</v>
      </c>
    </row>
    <row r="234" spans="1:11" ht="60" x14ac:dyDescent="0.25">
      <c r="A234" s="15" t="s">
        <v>143</v>
      </c>
      <c r="B234" s="13" t="s">
        <v>147</v>
      </c>
      <c r="C234" s="7" t="s">
        <v>16</v>
      </c>
      <c r="D234" s="6" t="s">
        <v>86</v>
      </c>
      <c r="E234" s="16">
        <v>23591253</v>
      </c>
      <c r="F234" s="17">
        <v>0</v>
      </c>
      <c r="G234" s="18">
        <v>0</v>
      </c>
      <c r="H234" s="17">
        <v>0</v>
      </c>
      <c r="I234" s="18">
        <v>0</v>
      </c>
      <c r="J234" s="17">
        <v>0</v>
      </c>
      <c r="K234" s="18">
        <v>0</v>
      </c>
    </row>
    <row r="235" spans="1:11" ht="60" x14ac:dyDescent="0.25">
      <c r="A235" s="15" t="s">
        <v>143</v>
      </c>
      <c r="B235" s="13" t="s">
        <v>147</v>
      </c>
      <c r="C235" s="7" t="s">
        <v>16</v>
      </c>
      <c r="D235" s="6" t="s">
        <v>48</v>
      </c>
      <c r="E235" s="16">
        <v>58978132</v>
      </c>
      <c r="F235" s="17">
        <v>0</v>
      </c>
      <c r="G235" s="18">
        <v>0</v>
      </c>
      <c r="H235" s="17">
        <v>0</v>
      </c>
      <c r="I235" s="18">
        <v>0</v>
      </c>
      <c r="J235" s="17">
        <v>0</v>
      </c>
      <c r="K235" s="18">
        <v>0</v>
      </c>
    </row>
    <row r="236" spans="1:11" ht="60" x14ac:dyDescent="0.25">
      <c r="A236" s="15" t="s">
        <v>143</v>
      </c>
      <c r="B236" s="13" t="s">
        <v>147</v>
      </c>
      <c r="C236" s="7" t="s">
        <v>16</v>
      </c>
      <c r="D236" s="6" t="s">
        <v>50</v>
      </c>
      <c r="E236" s="16">
        <v>306843664</v>
      </c>
      <c r="F236" s="17">
        <v>0</v>
      </c>
      <c r="G236" s="18">
        <v>0</v>
      </c>
      <c r="H236" s="17">
        <v>0</v>
      </c>
      <c r="I236" s="18">
        <v>0</v>
      </c>
      <c r="J236" s="17">
        <v>0</v>
      </c>
      <c r="K236" s="18">
        <v>0</v>
      </c>
    </row>
    <row r="237" spans="1:11" ht="60" x14ac:dyDescent="0.25">
      <c r="A237" s="15" t="s">
        <v>143</v>
      </c>
      <c r="B237" s="13" t="s">
        <v>147</v>
      </c>
      <c r="C237" s="7" t="s">
        <v>16</v>
      </c>
      <c r="D237" s="6" t="s">
        <v>51</v>
      </c>
      <c r="E237" s="16">
        <v>482836227</v>
      </c>
      <c r="F237" s="17">
        <v>0</v>
      </c>
      <c r="G237" s="18">
        <v>0</v>
      </c>
      <c r="H237" s="17">
        <v>0</v>
      </c>
      <c r="I237" s="18">
        <v>0</v>
      </c>
      <c r="J237" s="17">
        <v>0</v>
      </c>
      <c r="K237" s="18">
        <v>0</v>
      </c>
    </row>
    <row r="238" spans="1:11" ht="60" x14ac:dyDescent="0.25">
      <c r="A238" s="15" t="s">
        <v>143</v>
      </c>
      <c r="B238" s="13" t="s">
        <v>147</v>
      </c>
      <c r="C238" s="7" t="s">
        <v>16</v>
      </c>
      <c r="D238" s="6" t="s">
        <v>101</v>
      </c>
      <c r="E238" s="16">
        <v>23591253</v>
      </c>
      <c r="F238" s="17">
        <v>0</v>
      </c>
      <c r="G238" s="18">
        <v>0</v>
      </c>
      <c r="H238" s="17">
        <v>0</v>
      </c>
      <c r="I238" s="18">
        <v>0</v>
      </c>
      <c r="J238" s="17">
        <v>0</v>
      </c>
      <c r="K238" s="18">
        <v>0</v>
      </c>
    </row>
    <row r="239" spans="1:11" x14ac:dyDescent="0.25">
      <c r="A239" s="11" t="s">
        <v>42</v>
      </c>
      <c r="B239" s="1"/>
      <c r="C239" s="10"/>
      <c r="D239" s="10"/>
      <c r="E239" s="2">
        <f>SUBTOTAL(109,Tabla1[[Vigente ]])</f>
        <v>414910501585.54004</v>
      </c>
      <c r="F239" s="12">
        <f>SUBTOTAL(109,Tabla1[Compromisos])</f>
        <v>249925095704.25006</v>
      </c>
      <c r="G239" s="31">
        <f>Tabla1[[#Totals],[Compromisos]]/Tabla1[[#Totals],[Vigente ]]</f>
        <v>0.60235905032334847</v>
      </c>
      <c r="H239" s="12">
        <f>SUBTOTAL(109,Tabla1[Obligación])</f>
        <v>222315220029.44003</v>
      </c>
      <c r="I239" s="31">
        <f>Tabla1[[#Totals],[Obligación]]/Tabla1[[#Totals],[Vigente ]]</f>
        <v>0.53581487858196908</v>
      </c>
      <c r="J239" s="12">
        <f>SUBTOTAL(109,Tabla1[Pagos])</f>
        <v>222163585244.12997</v>
      </c>
      <c r="K239" s="8">
        <f>Tabla1[[#Totals],[Pagos]]/Tabla1[[#Totals],[Vigente ]]</f>
        <v>0.53544941474162133</v>
      </c>
    </row>
    <row r="241" spans="1:1" x14ac:dyDescent="0.25">
      <c r="A241" s="24" t="s">
        <v>43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7237fc-97b0-4cfc-99ba-598ccd55c640" xsi:nil="true"/>
    <lcf76f155ced4ddcb4097134ff3c332f xmlns="363ef030-d81c-45c8-b878-838d1be0400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D0B4F0437A1C489945AB42022B1F3B" ma:contentTypeVersion="18" ma:contentTypeDescription="Crear nuevo documento." ma:contentTypeScope="" ma:versionID="8065dd4dc7600c43bf05fe0292ccad12">
  <xsd:schema xmlns:xsd="http://www.w3.org/2001/XMLSchema" xmlns:xs="http://www.w3.org/2001/XMLSchema" xmlns:p="http://schemas.microsoft.com/office/2006/metadata/properties" xmlns:ns2="363ef030-d81c-45c8-b878-838d1be0400a" xmlns:ns3="df7237fc-97b0-4cfc-99ba-598ccd55c640" targetNamespace="http://schemas.microsoft.com/office/2006/metadata/properties" ma:root="true" ma:fieldsID="dc21020dc4aad0fadc8edf5bcd6174a3" ns2:_="" ns3:_="">
    <xsd:import namespace="363ef030-d81c-45c8-b878-838d1be0400a"/>
    <xsd:import namespace="df7237fc-97b0-4cfc-99ba-598ccd55c6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ef030-d81c-45c8-b878-838d1be040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f388a7e-4936-41a6-adbd-0baeef96c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237fc-97b0-4cfc-99ba-598ccd55c64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222a148-2cc5-4efb-8fa5-aeec49306fe5}" ma:internalName="TaxCatchAll" ma:showField="CatchAllData" ma:web="df7237fc-97b0-4cfc-99ba-598ccd55c6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7A9876-2290-4745-B416-D99CD6E6B0B2}">
  <ds:schemaRefs>
    <ds:schemaRef ds:uri="http://schemas.microsoft.com/office/2006/metadata/properties"/>
    <ds:schemaRef ds:uri="http://schemas.microsoft.com/office/infopath/2007/PartnerControls"/>
    <ds:schemaRef ds:uri="df7237fc-97b0-4cfc-99ba-598ccd55c640"/>
    <ds:schemaRef ds:uri="363ef030-d81c-45c8-b878-838d1be0400a"/>
  </ds:schemaRefs>
</ds:datastoreItem>
</file>

<file path=customXml/itemProps2.xml><?xml version="1.0" encoding="utf-8"?>
<ds:datastoreItem xmlns:ds="http://schemas.openxmlformats.org/officeDocument/2006/customXml" ds:itemID="{32CA53EF-29F3-42D6-AA98-2F1CB86CCF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AAAF40-2C28-4F3C-A8FF-3AE2352802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3ef030-d81c-45c8-b878-838d1be0400a"/>
    <ds:schemaRef ds:uri="df7237fc-97b0-4cfc-99ba-598ccd55c6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2023</vt:lpstr>
      <vt:lpstr>2024</vt:lpstr>
      <vt:lpstr>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Jorge Isaac Garavito Jimenez</dc:creator>
  <cp:keywords/>
  <dc:description/>
  <cp:lastModifiedBy>sandra reyes</cp:lastModifiedBy>
  <cp:revision/>
  <dcterms:created xsi:type="dcterms:W3CDTF">2025-09-19T20:55:02Z</dcterms:created>
  <dcterms:modified xsi:type="dcterms:W3CDTF">2025-10-21T19:18:26Z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0x010100E8D0B4F0437A1C489945AB42022B1F3B</vt:lpwstr>
  </property>
  <property fmtid="{D5CDD505-2E9C-101B-9397-08002B2CF9AE}" pid="3" name="MediaServiceImageTags">
    <vt:lpwstr/>
  </property>
</Properties>
</file>